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340" activeTab="11"/>
  </bookViews>
  <sheets>
    <sheet name="1月" sheetId="2" r:id="rId1"/>
    <sheet name="2月" sheetId="3" r:id="rId2"/>
    <sheet name="3月" sheetId="4" r:id="rId3"/>
    <sheet name="4月" sheetId="5" r:id="rId4"/>
    <sheet name="5月" sheetId="6" r:id="rId5"/>
    <sheet name="6月" sheetId="7" r:id="rId6"/>
    <sheet name="7月" sheetId="8" r:id="rId7"/>
    <sheet name="8月" sheetId="9" r:id="rId8"/>
    <sheet name="9月" sheetId="10" r:id="rId9"/>
    <sheet name="10月" sheetId="11" r:id="rId10"/>
    <sheet name="11月" sheetId="12" r:id="rId11"/>
    <sheet name="12月" sheetId="1" r:id="rId12"/>
  </sheets>
  <calcPr calcId="191029"/>
  <pivotCaches>
    <pivotCache cacheId="0" r:id="rId13"/>
    <pivotCache cacheId="1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<sst xmlns="http://schemas.openxmlformats.org/spreadsheetml/2006/main" count="4168" uniqueCount="1080">
  <si>
    <t>日期</t>
  </si>
  <si>
    <t>门店</t>
  </si>
  <si>
    <t>维修点位</t>
  </si>
  <si>
    <t>城市</t>
  </si>
  <si>
    <t>金额</t>
  </si>
  <si>
    <t>1月份按城市划分</t>
  </si>
  <si>
    <t>龙湖冠寓-天津华苑店</t>
  </si>
  <si>
    <t>1611/1703/1705</t>
  </si>
  <si>
    <t>天津</t>
  </si>
  <si>
    <t>在建房间量</t>
  </si>
  <si>
    <t>兼职费开销</t>
  </si>
  <si>
    <t>单方人工成本</t>
  </si>
  <si>
    <t>龙湖冠寓-长沙金融中心店</t>
  </si>
  <si>
    <t>安装</t>
  </si>
  <si>
    <t>长沙</t>
  </si>
  <si>
    <t>嘉兴</t>
  </si>
  <si>
    <t>龙湖冠寓-郑州陇海东路</t>
  </si>
  <si>
    <t>郑州</t>
  </si>
  <si>
    <t>南昌</t>
  </si>
  <si>
    <t>1501/1511/1611</t>
  </si>
  <si>
    <t>宁波</t>
  </si>
  <si>
    <t>龙湖冠寓-宁波宁南路店</t>
  </si>
  <si>
    <t>龙湖冠寓-宁波青创店</t>
  </si>
  <si>
    <t>西安</t>
  </si>
  <si>
    <t>魔方公寓-温州新邦店</t>
  </si>
  <si>
    <t>451/406/422/428</t>
  </si>
  <si>
    <t>温州</t>
  </si>
  <si>
    <t>前台办公</t>
  </si>
  <si>
    <t>中山</t>
  </si>
  <si>
    <t>珠海</t>
  </si>
  <si>
    <t>龙湖冠寓-宁波五里牌店</t>
  </si>
  <si>
    <t>上海</t>
  </si>
  <si>
    <t>龙湖冠寓-长沙星家洋湖店</t>
  </si>
  <si>
    <t>北京</t>
  </si>
  <si>
    <t>龙湖冠寓-长沙市府店</t>
  </si>
  <si>
    <t>南京</t>
  </si>
  <si>
    <t>龙湖冠寓-长沙水晶郦城店</t>
  </si>
  <si>
    <t>合肥</t>
  </si>
  <si>
    <t>龙湖冠寓-长沙大科城店</t>
  </si>
  <si>
    <t>龙湖冠寓-长沙欧亚达广场店</t>
  </si>
  <si>
    <t>总计</t>
  </si>
  <si>
    <t>龙湖冠寓-合肥瑶海天街店</t>
  </si>
  <si>
    <t>4-802</t>
  </si>
  <si>
    <t>龙湖冠寓-合肥创富工坊店</t>
  </si>
  <si>
    <t>206放线</t>
  </si>
  <si>
    <t>龙湖冠寓-珠海南屏店</t>
  </si>
  <si>
    <t>龙湖冠寓-中山火炬店</t>
  </si>
  <si>
    <t>龙湖冠寓-南昌艾溪湖店</t>
  </si>
  <si>
    <t>2026/1116/1318</t>
  </si>
  <si>
    <t>龙湖冠寓-郑州陇海东路店</t>
  </si>
  <si>
    <t>4-316</t>
  </si>
  <si>
    <t>嘉兴蔷薇之家</t>
  </si>
  <si>
    <t>龙湖冠寓-天津音乐学院店</t>
  </si>
  <si>
    <t>A719</t>
  </si>
  <si>
    <t>龙湖冠寓-北京郭公庄地铁站店</t>
  </si>
  <si>
    <t>201/521</t>
  </si>
  <si>
    <t>4-415</t>
  </si>
  <si>
    <t>龙湖冠寓-合肥春江郦城店</t>
  </si>
  <si>
    <t>龙湖冠寓-长沙大王山店</t>
  </si>
  <si>
    <t>1710/2303</t>
  </si>
  <si>
    <t>1615放线，2417，2418</t>
  </si>
  <si>
    <t>B219</t>
  </si>
  <si>
    <t>919/1027</t>
  </si>
  <si>
    <t>龙湖冠寓-天津卫国道店</t>
  </si>
  <si>
    <t>336</t>
  </si>
  <si>
    <t>1336</t>
  </si>
  <si>
    <t>龙湖冠寓-珠海逸仙路店</t>
  </si>
  <si>
    <t>320</t>
  </si>
  <si>
    <t>魔方公寓-西安锦业路店</t>
  </si>
  <si>
    <t>1515</t>
  </si>
  <si>
    <t>1717，1711</t>
  </si>
  <si>
    <t>龙湖冠寓-天津友谊路店</t>
  </si>
  <si>
    <t>622</t>
  </si>
  <si>
    <t>659</t>
  </si>
  <si>
    <t>618</t>
  </si>
  <si>
    <t>2-2528</t>
  </si>
  <si>
    <t>403</t>
  </si>
  <si>
    <t>4-807</t>
  </si>
  <si>
    <t>龙湖冠寓-合肥大东门</t>
  </si>
  <si>
    <t>1209</t>
  </si>
  <si>
    <t>2-1607</t>
  </si>
  <si>
    <t>1529</t>
  </si>
  <si>
    <t>518</t>
  </si>
  <si>
    <t>1516</t>
  </si>
  <si>
    <t>1901</t>
  </si>
  <si>
    <t>1705</t>
  </si>
  <si>
    <t>606，1302</t>
  </si>
  <si>
    <t>601</t>
  </si>
  <si>
    <t>4-808</t>
  </si>
  <si>
    <t>2212</t>
  </si>
  <si>
    <t>龙湖冠寓-中山海景店</t>
  </si>
  <si>
    <t>712红灯</t>
  </si>
  <si>
    <t>806</t>
  </si>
  <si>
    <t>a320</t>
  </si>
  <si>
    <t>1505</t>
  </si>
  <si>
    <t>2512</t>
  </si>
  <si>
    <t>已报销</t>
  </si>
  <si>
    <t>b616</t>
  </si>
  <si>
    <t>367，318</t>
  </si>
  <si>
    <t>1805</t>
  </si>
  <si>
    <t>423</t>
  </si>
  <si>
    <t>606</t>
  </si>
  <si>
    <t>1808</t>
  </si>
  <si>
    <t>2-1219</t>
  </si>
  <si>
    <t>418</t>
  </si>
  <si>
    <t>前台电脑</t>
  </si>
  <si>
    <t>1040</t>
  </si>
  <si>
    <t>1113</t>
  </si>
  <si>
    <t>1439，935</t>
  </si>
  <si>
    <t>308</t>
  </si>
  <si>
    <t>2210</t>
  </si>
  <si>
    <t>1413</t>
  </si>
  <si>
    <t>4-837</t>
  </si>
  <si>
    <t>2月份按城市划分</t>
  </si>
  <si>
    <t>魔方公寓-上海宝山万达</t>
  </si>
  <si>
    <t>前台</t>
  </si>
  <si>
    <t>2-2212</t>
  </si>
  <si>
    <t>龙湖冠寓-合肥车桥新届店</t>
  </si>
  <si>
    <t>4-427</t>
  </si>
  <si>
    <t>龙湖冠寓-珠海乐士店</t>
  </si>
  <si>
    <t>2-2328</t>
  </si>
  <si>
    <t>4-618，2-2307</t>
  </si>
  <si>
    <t>龙湖冠寓-合肥春江郦城</t>
  </si>
  <si>
    <t>龙湖冠寓-郑州郑汴路店</t>
  </si>
  <si>
    <t>龙湖冠寓-深圳塘坑店</t>
  </si>
  <si>
    <t>深圳</t>
  </si>
  <si>
    <t>魔方公寓-深圳桥头一店</t>
  </si>
  <si>
    <t>魔方公寓-深圳桥头二店</t>
  </si>
  <si>
    <t>二楼全离线</t>
  </si>
  <si>
    <t>魔方公寓-深圳南山科技园店</t>
  </si>
  <si>
    <t>d507</t>
  </si>
  <si>
    <t>2-1522</t>
  </si>
  <si>
    <t>b1316，a2002</t>
  </si>
  <si>
    <t>2-1405</t>
  </si>
  <si>
    <t>已报</t>
  </si>
  <si>
    <t>b917</t>
  </si>
  <si>
    <t>2-1806</t>
  </si>
  <si>
    <t>龙湖冠寓-亳州一店</t>
  </si>
  <si>
    <t>龙湖冠寓-郑州大卫城店</t>
  </si>
  <si>
    <t>北京老年公寓</t>
  </si>
  <si>
    <t>北区二楼没网</t>
  </si>
  <si>
    <t>b1415</t>
  </si>
  <si>
    <t>2-1431</t>
  </si>
  <si>
    <t>a201</t>
  </si>
  <si>
    <t>拆机</t>
  </si>
  <si>
    <t>2-929</t>
  </si>
  <si>
    <t>窝趣-上海宝山万达店</t>
  </si>
  <si>
    <t>d302</t>
  </si>
  <si>
    <t>艾溪湖</t>
  </si>
  <si>
    <t>3月份按城市划分</t>
  </si>
  <si>
    <t>黄培豪线下五金店采购</t>
  </si>
  <si>
    <t>合肥临泉快递</t>
  </si>
  <si>
    <t>天津华苑快递</t>
  </si>
  <si>
    <t>欧亚达买床</t>
  </si>
  <si>
    <t>2-2307</t>
  </si>
  <si>
    <t>桃园村买东西</t>
  </si>
  <si>
    <t>龙湖冠寓-珠海环宇店</t>
  </si>
  <si>
    <t>4-320，4-518，4-603，2-2602</t>
  </si>
  <si>
    <t>影音室</t>
  </si>
  <si>
    <t>逗号公寓-天津音乐学院店</t>
  </si>
  <si>
    <t>2-2607</t>
  </si>
  <si>
    <t>4-629</t>
  </si>
  <si>
    <t>a1117</t>
  </si>
  <si>
    <t>魔方公寓-南京庄排店</t>
  </si>
  <si>
    <t>龙湖冠寓-宁波青创大厦店</t>
  </si>
  <si>
    <t>d202</t>
  </si>
  <si>
    <t>龙湖冠寓-天津华苑</t>
  </si>
  <si>
    <t>2-1701</t>
  </si>
  <si>
    <t>建中-郑州派客公寓</t>
  </si>
  <si>
    <t>5间安装</t>
  </si>
  <si>
    <t>2-1729</t>
  </si>
  <si>
    <t>b205</t>
  </si>
  <si>
    <t>深圳郎骏酒店</t>
  </si>
  <si>
    <t>砸墙费</t>
  </si>
  <si>
    <t>放线4天费用</t>
  </si>
  <si>
    <t>调整座机</t>
  </si>
  <si>
    <t>418重新放线</t>
  </si>
  <si>
    <t>2-1531</t>
  </si>
  <si>
    <t>龙湖冠寓-合肥长江东大街店</t>
  </si>
  <si>
    <t>龙湖冠寓-天津音乐学院</t>
  </si>
  <si>
    <t>B231</t>
  </si>
  <si>
    <t>d309</t>
  </si>
  <si>
    <t>办公室</t>
  </si>
  <si>
    <t>安歆公寓-南京珠江路店</t>
  </si>
  <si>
    <t>安歆公寓-南京银桥市场店</t>
  </si>
  <si>
    <t>电话座机打水晶头</t>
  </si>
  <si>
    <t>4-603</t>
  </si>
  <si>
    <t>月份</t>
  </si>
  <si>
    <t>4-6月份按城市划分</t>
  </si>
  <si>
    <t>4月</t>
  </si>
  <si>
    <t>2-717</t>
  </si>
  <si>
    <t>1725</t>
  </si>
  <si>
    <t>611</t>
  </si>
  <si>
    <t>建中-派客公寓</t>
  </si>
  <si>
    <t>1230，2205</t>
  </si>
  <si>
    <t>2416</t>
  </si>
  <si>
    <t>471</t>
  </si>
  <si>
    <t>b1028</t>
  </si>
  <si>
    <t>电信联通宽带拆机</t>
  </si>
  <si>
    <t>1405</t>
  </si>
  <si>
    <t>509</t>
  </si>
  <si>
    <t>560</t>
  </si>
  <si>
    <t>110</t>
  </si>
  <si>
    <t>616</t>
  </si>
  <si>
    <t>1731</t>
  </si>
  <si>
    <t>1620</t>
  </si>
  <si>
    <t>龙湖冠寓-合肥裕溪路店</t>
  </si>
  <si>
    <t>310</t>
  </si>
  <si>
    <t>2005</t>
  </si>
  <si>
    <t>窝趣上海宝山共富新村店</t>
  </si>
  <si>
    <t>430</t>
  </si>
  <si>
    <t>2天很多房间红灯</t>
  </si>
  <si>
    <t>b832</t>
  </si>
  <si>
    <t>623</t>
  </si>
  <si>
    <t>6-8楼离线</t>
  </si>
  <si>
    <t>2-172</t>
  </si>
  <si>
    <t>1003</t>
  </si>
  <si>
    <t>b939</t>
  </si>
  <si>
    <t>北京郭公庄办公室</t>
  </si>
  <si>
    <t>210，205</t>
  </si>
  <si>
    <t>469</t>
  </si>
  <si>
    <t>242</t>
  </si>
  <si>
    <t>1422</t>
  </si>
  <si>
    <t>1123</t>
  </si>
  <si>
    <t>2222</t>
  </si>
  <si>
    <t>2812</t>
  </si>
  <si>
    <t>b339</t>
  </si>
  <si>
    <t>1929</t>
  </si>
  <si>
    <t>1401</t>
  </si>
  <si>
    <t>2103</t>
  </si>
  <si>
    <t>402</t>
  </si>
  <si>
    <t>1109</t>
  </si>
  <si>
    <t>318</t>
  </si>
  <si>
    <t>1911，1903</t>
  </si>
  <si>
    <t>773</t>
  </si>
  <si>
    <t>1514</t>
  </si>
  <si>
    <t>1110</t>
  </si>
  <si>
    <t>912</t>
  </si>
  <si>
    <t>335</t>
  </si>
  <si>
    <t>1509</t>
  </si>
  <si>
    <t>2-716</t>
  </si>
  <si>
    <t>2108</t>
  </si>
  <si>
    <t>2405</t>
  </si>
  <si>
    <t>1006</t>
  </si>
  <si>
    <t>2-1709</t>
  </si>
  <si>
    <t>901</t>
  </si>
  <si>
    <t>2816</t>
  </si>
  <si>
    <t>1820</t>
  </si>
  <si>
    <t>2402</t>
  </si>
  <si>
    <t>A320</t>
  </si>
  <si>
    <t>龙湖冠寓-合肥大东门店</t>
  </si>
  <si>
    <t>425</t>
  </si>
  <si>
    <t>1604，727</t>
  </si>
  <si>
    <t>2-1511</t>
  </si>
  <si>
    <t>2225</t>
  </si>
  <si>
    <t>b938</t>
  </si>
  <si>
    <t>621</t>
  </si>
  <si>
    <t>420</t>
  </si>
  <si>
    <t>1511，311</t>
  </si>
  <si>
    <t>1810</t>
  </si>
  <si>
    <t>2316</t>
  </si>
  <si>
    <t>808</t>
  </si>
  <si>
    <t>筑梦居-上海宝扬地铁站店</t>
  </si>
  <si>
    <t>123，927，837</t>
  </si>
  <si>
    <t>2-2609</t>
  </si>
  <si>
    <t>1903，2103，1509安装</t>
  </si>
  <si>
    <t>1615，1233</t>
  </si>
  <si>
    <t>龙湖冠寓-杭州丁桥天街店</t>
  </si>
  <si>
    <t>放光缆</t>
  </si>
  <si>
    <t>杭州</t>
  </si>
  <si>
    <t>1927</t>
  </si>
  <si>
    <t>a429</t>
  </si>
  <si>
    <t>526</t>
  </si>
  <si>
    <t>4-530</t>
  </si>
  <si>
    <t>1003，201</t>
  </si>
  <si>
    <t>232</t>
  </si>
  <si>
    <t>1116</t>
  </si>
  <si>
    <t>328</t>
  </si>
  <si>
    <t>1408，2206重新放线</t>
  </si>
  <si>
    <t>928</t>
  </si>
  <si>
    <t>520</t>
  </si>
  <si>
    <t>4-618</t>
  </si>
  <si>
    <t>魔方公寓-深圳桥头2店</t>
  </si>
  <si>
    <t>501</t>
  </si>
  <si>
    <t>428</t>
  </si>
  <si>
    <t>405</t>
  </si>
  <si>
    <t>魔方公寓-南山科技园店</t>
  </si>
  <si>
    <t>安装监控电源</t>
  </si>
  <si>
    <t>711</t>
  </si>
  <si>
    <t>1501</t>
  </si>
  <si>
    <t>5月份按城市划分</t>
  </si>
  <si>
    <t>魔方公寓-上海宝杨路店</t>
  </si>
  <si>
    <t>李龙剑快递费</t>
  </si>
  <si>
    <t>合肥买电风扇</t>
  </si>
  <si>
    <t>a209</t>
  </si>
  <si>
    <t>成都买纸箱子</t>
  </si>
  <si>
    <t>安歆公寓-深圳杨美地铁站店</t>
  </si>
  <si>
    <t>4-606</t>
  </si>
  <si>
    <t>魔方公寓-深圳华为坂田基地店</t>
  </si>
  <si>
    <t>2-1912</t>
  </si>
  <si>
    <t>魔方公寓-深圳国贸店</t>
  </si>
  <si>
    <t>4-651</t>
  </si>
  <si>
    <t>6-7楼网关</t>
  </si>
  <si>
    <t>魔方公寓-深圳桃源村店</t>
  </si>
  <si>
    <t>2-1229</t>
  </si>
  <si>
    <t>安歆公寓-深圳火车站店</t>
  </si>
  <si>
    <t>魔方公寓-上海虹梅南路店</t>
  </si>
  <si>
    <t>魔方公寓-深圳吉祥地铁站店</t>
  </si>
  <si>
    <t>魔方公寓-坂田利金城店</t>
  </si>
  <si>
    <t>龙湖冠寓-嘉兴嘉和中心店</t>
  </si>
  <si>
    <t>太子商品</t>
  </si>
  <si>
    <t>放明线打洞</t>
  </si>
  <si>
    <t>武汉</t>
  </si>
  <si>
    <t>魔方公寓-深圳盐田沙头角店</t>
  </si>
  <si>
    <t>5间房重整线路</t>
  </si>
  <si>
    <t>机顶盒</t>
  </si>
  <si>
    <t>魔方公寓-深圳福永站店</t>
  </si>
  <si>
    <t>2-1601</t>
  </si>
  <si>
    <t>魔方公寓-深圳学府路店</t>
  </si>
  <si>
    <t>龙湖冠寓-深圳塘坑地铁站店</t>
  </si>
  <si>
    <t>魔方公寓-深圳保安公园店</t>
  </si>
  <si>
    <t>2-2003</t>
  </si>
  <si>
    <t>移物业办公室网络</t>
  </si>
  <si>
    <t>项目退出拆设备</t>
  </si>
  <si>
    <t>b201，b208，b206</t>
  </si>
  <si>
    <t>711重新放明线</t>
  </si>
  <si>
    <t>乐璟公寓-深圳环普社区店</t>
  </si>
  <si>
    <t>b123</t>
  </si>
  <si>
    <t>网关</t>
  </si>
  <si>
    <t>魔方公寓-深圳平湖大道店</t>
  </si>
  <si>
    <t>魔方公寓-深圳景田店</t>
  </si>
  <si>
    <t>光明云庐</t>
  </si>
  <si>
    <t>76-610-1网卡，77-411-2没网</t>
  </si>
  <si>
    <t>2225重新放线</t>
  </si>
  <si>
    <t>魔方公寓-深圳坂田店</t>
  </si>
  <si>
    <t>更换监控电源</t>
  </si>
  <si>
    <t>学府</t>
  </si>
  <si>
    <t>未来科学城</t>
  </si>
  <si>
    <t>4-739</t>
  </si>
  <si>
    <t>爱联</t>
  </si>
  <si>
    <t>监控离线</t>
  </si>
  <si>
    <t>火车站</t>
  </si>
  <si>
    <t>窝趣-上海宝山共富新村店</t>
  </si>
  <si>
    <t>前台没网</t>
  </si>
  <si>
    <t>b806</t>
  </si>
  <si>
    <t>安歆公寓-深圳未来科学城店</t>
  </si>
  <si>
    <t>2-2423</t>
  </si>
  <si>
    <t>龙湖冠寓-合肥裕溪路</t>
  </si>
  <si>
    <t>魔方公寓-魔方公寓万众城店</t>
  </si>
  <si>
    <t xml:space="preserve">中山 </t>
  </si>
  <si>
    <t>c338</t>
  </si>
  <si>
    <t>4-601、2-2512</t>
  </si>
  <si>
    <t>2-1211</t>
  </si>
  <si>
    <t>监控+318</t>
  </si>
  <si>
    <t>327，429，611，332，336，</t>
  </si>
  <si>
    <t>4-730</t>
  </si>
  <si>
    <t>筑梦居-上海曹杨路店</t>
  </si>
  <si>
    <t>6月份按城市划分</t>
  </si>
  <si>
    <t>710</t>
  </si>
  <si>
    <t>712</t>
  </si>
  <si>
    <t>1207</t>
  </si>
  <si>
    <t>1628</t>
  </si>
  <si>
    <t>243</t>
  </si>
  <si>
    <t>龙湖冠寓-合肥瑶海天街</t>
  </si>
  <si>
    <t>2-2019</t>
  </si>
  <si>
    <t>207</t>
  </si>
  <si>
    <t>713</t>
  </si>
  <si>
    <t>2304</t>
  </si>
  <si>
    <t>1722</t>
  </si>
  <si>
    <t>蔷薇之家-嘉兴嘉禾中心店</t>
  </si>
  <si>
    <t>609</t>
  </si>
  <si>
    <t>1708</t>
  </si>
  <si>
    <t>15-309</t>
  </si>
  <si>
    <t>235</t>
  </si>
  <si>
    <t>魔方公寓-深圳爱联地铁站店</t>
  </si>
  <si>
    <t>511</t>
  </si>
  <si>
    <t>安歆公寓-深圳长龙地铁站店</t>
  </si>
  <si>
    <t>803</t>
  </si>
  <si>
    <t>435</t>
  </si>
  <si>
    <t>乐景公寓-深圳环普社区店</t>
  </si>
  <si>
    <t>937</t>
  </si>
  <si>
    <t>2340</t>
  </si>
  <si>
    <t>机房改电</t>
  </si>
  <si>
    <t>910</t>
  </si>
  <si>
    <t>926</t>
  </si>
  <si>
    <t>216</t>
  </si>
  <si>
    <t>柳州万洋众创城</t>
  </si>
  <si>
    <t>监控</t>
  </si>
  <si>
    <t>柳州</t>
  </si>
  <si>
    <t>深圳朗郡广场</t>
  </si>
  <si>
    <t>移机房融光缆</t>
  </si>
  <si>
    <t>2723</t>
  </si>
  <si>
    <t>1605</t>
  </si>
  <si>
    <t>2-721</t>
  </si>
  <si>
    <t>2603</t>
  </si>
  <si>
    <t>918</t>
  </si>
  <si>
    <t>2503</t>
  </si>
  <si>
    <t>1806</t>
  </si>
  <si>
    <t>533</t>
  </si>
  <si>
    <t>1903</t>
  </si>
  <si>
    <t>914</t>
  </si>
  <si>
    <t>408</t>
  </si>
  <si>
    <t>350</t>
  </si>
  <si>
    <t>1127，625</t>
  </si>
  <si>
    <t>窝趣公寓-上海宝山社区店</t>
  </si>
  <si>
    <t>635</t>
  </si>
  <si>
    <t>805</t>
  </si>
  <si>
    <t>1925</t>
  </si>
  <si>
    <t>341，256</t>
  </si>
  <si>
    <t>4-317</t>
  </si>
  <si>
    <t>1208</t>
  </si>
  <si>
    <t>2213，2813，1218</t>
  </si>
  <si>
    <t>1107</t>
  </si>
  <si>
    <t>2602</t>
  </si>
  <si>
    <t>337</t>
  </si>
  <si>
    <t>4-740</t>
  </si>
  <si>
    <t>507</t>
  </si>
  <si>
    <t>407，516</t>
  </si>
  <si>
    <t>4-523</t>
  </si>
  <si>
    <t>615</t>
  </si>
  <si>
    <t>2-2515</t>
  </si>
  <si>
    <t>411</t>
  </si>
  <si>
    <t>225</t>
  </si>
  <si>
    <t>218</t>
  </si>
  <si>
    <t>b931</t>
  </si>
  <si>
    <t>1322</t>
  </si>
  <si>
    <t>2414</t>
  </si>
  <si>
    <t>1120</t>
  </si>
  <si>
    <t>720</t>
  </si>
  <si>
    <t>412</t>
  </si>
  <si>
    <t>801，502</t>
  </si>
  <si>
    <t>4-332</t>
  </si>
  <si>
    <t>1220，1208</t>
  </si>
  <si>
    <t>433</t>
  </si>
  <si>
    <t>1608</t>
  </si>
  <si>
    <t>112</t>
  </si>
  <si>
    <t>1127</t>
  </si>
  <si>
    <t>4-520</t>
  </si>
  <si>
    <t>1926</t>
  </si>
  <si>
    <t>708</t>
  </si>
  <si>
    <t>1119</t>
  </si>
  <si>
    <t>1318</t>
  </si>
  <si>
    <t>607，530</t>
  </si>
  <si>
    <t>底商</t>
  </si>
  <si>
    <t>3-232</t>
  </si>
  <si>
    <t>14楼全部</t>
  </si>
  <si>
    <t>2-811</t>
  </si>
  <si>
    <t>436，808</t>
  </si>
  <si>
    <t>1833，1813</t>
  </si>
  <si>
    <t>魔方公寓-深圳万众城店</t>
  </si>
  <si>
    <t>公区</t>
  </si>
  <si>
    <t>2-2120</t>
  </si>
  <si>
    <t>a401，a527</t>
  </si>
  <si>
    <t>1625</t>
  </si>
  <si>
    <t>b1240</t>
  </si>
  <si>
    <t>106</t>
  </si>
  <si>
    <t>逗号公寓-上海川沙路店</t>
  </si>
  <si>
    <t>603，552</t>
  </si>
  <si>
    <t>2-611</t>
  </si>
  <si>
    <t>2-19楼</t>
  </si>
  <si>
    <t>龙湖冠寓-合肥车桥新界店</t>
  </si>
  <si>
    <t>909</t>
  </si>
  <si>
    <t>4-449</t>
  </si>
  <si>
    <t>1818</t>
  </si>
  <si>
    <t>1706</t>
  </si>
  <si>
    <t>306</t>
  </si>
  <si>
    <t>233</t>
  </si>
  <si>
    <t>334</t>
  </si>
  <si>
    <t>魔方公寓-深圳坂田利金城店</t>
  </si>
  <si>
    <t>607</t>
  </si>
  <si>
    <t>c326</t>
  </si>
  <si>
    <t>魔方公寓-深圳西丽南路店</t>
  </si>
  <si>
    <t>111</t>
  </si>
  <si>
    <t>1326</t>
  </si>
  <si>
    <t>1821</t>
  </si>
  <si>
    <t>102</t>
  </si>
  <si>
    <t>602，411</t>
  </si>
  <si>
    <t>很多房间网络用不了</t>
  </si>
  <si>
    <t>1615</t>
  </si>
  <si>
    <t>465，1208</t>
  </si>
  <si>
    <t>9113</t>
  </si>
  <si>
    <t>7月份按城市划分</t>
  </si>
  <si>
    <t>快递费</t>
  </si>
  <si>
    <t>b1236</t>
  </si>
  <si>
    <t>1323</t>
  </si>
  <si>
    <t>插排费</t>
  </si>
  <si>
    <t>1617</t>
  </si>
  <si>
    <t>530</t>
  </si>
  <si>
    <t>龙湖冠寓-合肥亳州二店</t>
  </si>
  <si>
    <t>1519重新打孔放线</t>
  </si>
  <si>
    <t>安歆公寓-深圳龙井店</t>
  </si>
  <si>
    <t>309</t>
  </si>
  <si>
    <t>224</t>
  </si>
  <si>
    <t>逗号公寓-上海锦江乐园地铁站店</t>
  </si>
  <si>
    <t>环路</t>
  </si>
  <si>
    <t>肥西万洋众创城</t>
  </si>
  <si>
    <t>打孔</t>
  </si>
  <si>
    <t>222</t>
  </si>
  <si>
    <t>2-2709</t>
  </si>
  <si>
    <t>1712</t>
  </si>
  <si>
    <t>515</t>
  </si>
  <si>
    <t>b340</t>
  </si>
  <si>
    <t>龙湖冠寓-深圳吉祥地铁站店</t>
  </si>
  <si>
    <t>2-2205</t>
  </si>
  <si>
    <t>a1605，336</t>
  </si>
  <si>
    <t>魔方公寓-南京庄排路店</t>
  </si>
  <si>
    <t>魔方公寓-上海闵行交大店</t>
  </si>
  <si>
    <t>魔方公寓-深圳宝安公园店</t>
  </si>
  <si>
    <t>全部离线</t>
  </si>
  <si>
    <t>乐锦公寓-深圳环普社区店</t>
  </si>
  <si>
    <t>628，430放线</t>
  </si>
  <si>
    <t>安歆公寓-南京金鹰店</t>
  </si>
  <si>
    <t>网关离线</t>
  </si>
  <si>
    <t>2-1708</t>
  </si>
  <si>
    <t>筑梦居-上海宝杨路地铁站店</t>
  </si>
  <si>
    <t>窝趣公寓-上海宝山共富新村店</t>
  </si>
  <si>
    <t>福建漳州万洋众创城</t>
  </si>
  <si>
    <t>主设备挂了</t>
  </si>
  <si>
    <t>福建</t>
  </si>
  <si>
    <t>2-2422</t>
  </si>
  <si>
    <t>采购电表</t>
  </si>
  <si>
    <t>4-723</t>
  </si>
  <si>
    <t>嘉兴-嘉兴中心店</t>
  </si>
  <si>
    <t>光明里-光明云庐</t>
  </si>
  <si>
    <t>76-707</t>
  </si>
  <si>
    <t>电表安装</t>
  </si>
  <si>
    <t>放线</t>
  </si>
  <si>
    <t>b216</t>
  </si>
  <si>
    <t>b1101</t>
  </si>
  <si>
    <t>g1-1403</t>
  </si>
  <si>
    <t>4-853</t>
  </si>
  <si>
    <t>166间安装</t>
  </si>
  <si>
    <t>a218</t>
  </si>
  <si>
    <t>2-1327</t>
  </si>
  <si>
    <t>b342</t>
  </si>
  <si>
    <t>安歆公寓-上海宁波路店</t>
  </si>
  <si>
    <t>周三晚上线路割接</t>
  </si>
  <si>
    <t>6楼全部离线</t>
  </si>
  <si>
    <t>2A531131</t>
  </si>
  <si>
    <t>b826</t>
  </si>
  <si>
    <t>2-1927</t>
  </si>
  <si>
    <t>4-435</t>
  </si>
  <si>
    <t>连平万洋众创城</t>
  </si>
  <si>
    <t>新增光纤收发器</t>
  </si>
  <si>
    <t>连平</t>
  </si>
  <si>
    <t>4-526</t>
  </si>
  <si>
    <t>寄快递</t>
  </si>
  <si>
    <t>2-2025</t>
  </si>
  <si>
    <t>b1232</t>
  </si>
  <si>
    <t>址山万洋众创城</t>
  </si>
  <si>
    <t>放光缆300米</t>
  </si>
  <si>
    <t>址山</t>
  </si>
  <si>
    <t>b431</t>
  </si>
  <si>
    <t>巍山万洋众创城</t>
  </si>
  <si>
    <t>4天兼职</t>
  </si>
  <si>
    <t>金华</t>
  </si>
  <si>
    <t>熔光缆</t>
  </si>
  <si>
    <t>漳州</t>
  </si>
  <si>
    <t>8月份按城市划分（公寓）</t>
  </si>
  <si>
    <t>武汉打车</t>
  </si>
  <si>
    <t>肥西万洋插排</t>
  </si>
  <si>
    <t>B1239</t>
  </si>
  <si>
    <t>借周逸晋</t>
  </si>
  <si>
    <t>芯中芯打车到军山店送主设备</t>
  </si>
  <si>
    <t>1911</t>
  </si>
  <si>
    <t>借给祝如松</t>
  </si>
  <si>
    <t>409，2129</t>
  </si>
  <si>
    <t>307</t>
  </si>
  <si>
    <t>4-710</t>
  </si>
  <si>
    <t>要分析有全职维保人员城市的工单量跟兼职维保人员城市的工单量。</t>
  </si>
  <si>
    <t>2719</t>
  </si>
  <si>
    <t>1.全职人员的工单备注率是否达标</t>
  </si>
  <si>
    <t>1827</t>
  </si>
  <si>
    <t>2.有全职的城市是否存在兼职费，存在原因是什么</t>
  </si>
  <si>
    <t>2205</t>
  </si>
  <si>
    <t>3.兼职维保城市的单房人工成本保持计算</t>
  </si>
  <si>
    <t>魔方公寓-上海宝杨路地铁站店</t>
  </si>
  <si>
    <t>209</t>
  </si>
  <si>
    <t>1531</t>
  </si>
  <si>
    <t>b807</t>
  </si>
  <si>
    <t>1513，2804</t>
  </si>
  <si>
    <t>8月份按城市划分（商业）</t>
  </si>
  <si>
    <t>单房人工成本</t>
  </si>
  <si>
    <t>2221</t>
  </si>
  <si>
    <t>佛山</t>
  </si>
  <si>
    <t>942，1126</t>
  </si>
  <si>
    <t>佛山南海万洋众创城</t>
  </si>
  <si>
    <t>3-505，4b707</t>
  </si>
  <si>
    <t>523</t>
  </si>
  <si>
    <t>肥西</t>
  </si>
  <si>
    <t>208</t>
  </si>
  <si>
    <t>丽水</t>
  </si>
  <si>
    <t>漳州龙海万洋众创城</t>
  </si>
  <si>
    <t>b10</t>
  </si>
  <si>
    <t>英德</t>
  </si>
  <si>
    <t>深圳朗峻广场</t>
  </si>
  <si>
    <t>全部房间线路</t>
  </si>
  <si>
    <t>顺德</t>
  </si>
  <si>
    <t>1202</t>
  </si>
  <si>
    <t>余姚</t>
  </si>
  <si>
    <t>1126</t>
  </si>
  <si>
    <t>慈溪</t>
  </si>
  <si>
    <t>嘉兴嘉禾中心店</t>
  </si>
  <si>
    <t>惠东</t>
  </si>
  <si>
    <t>82间熔纤放线做光纤头</t>
  </si>
  <si>
    <t>2-2516</t>
  </si>
  <si>
    <t>2326</t>
  </si>
  <si>
    <t>1817</t>
  </si>
  <si>
    <t>120</t>
  </si>
  <si>
    <t>丽水万洋众创城</t>
  </si>
  <si>
    <t>65个房间打孔</t>
  </si>
  <si>
    <t>127</t>
  </si>
  <si>
    <t>东华万洋众创城</t>
  </si>
  <si>
    <t>打孔费</t>
  </si>
  <si>
    <t>4a1505</t>
  </si>
  <si>
    <t>4-1504</t>
  </si>
  <si>
    <t>新增一块olt并且巡检</t>
  </si>
  <si>
    <t>812</t>
  </si>
  <si>
    <t>a421</t>
  </si>
  <si>
    <t>3-1309</t>
  </si>
  <si>
    <t>光明里-上海洞泾店</t>
  </si>
  <si>
    <t>76-708-2</t>
  </si>
  <si>
    <t>340</t>
  </si>
  <si>
    <t>504</t>
  </si>
  <si>
    <t>顺德龙江万洋众创城</t>
  </si>
  <si>
    <t>12-807</t>
  </si>
  <si>
    <t>726</t>
  </si>
  <si>
    <t>主路由离线</t>
  </si>
  <si>
    <t>502</t>
  </si>
  <si>
    <t>665</t>
  </si>
  <si>
    <t>1616</t>
  </si>
  <si>
    <t>b1206</t>
  </si>
  <si>
    <t>2-2220</t>
  </si>
  <si>
    <t>4-428，2612</t>
  </si>
  <si>
    <t>1127，1105，1104</t>
  </si>
  <si>
    <t>422</t>
  </si>
  <si>
    <t>3-716，4a1601</t>
  </si>
  <si>
    <t>2406</t>
  </si>
  <si>
    <t>b1332</t>
  </si>
  <si>
    <t>窝趣公寓-上海宝山共富新村社区</t>
  </si>
  <si>
    <t>333</t>
  </si>
  <si>
    <t>251</t>
  </si>
  <si>
    <t>安歆公寓-上海川沙店</t>
  </si>
  <si>
    <t>2109</t>
  </si>
  <si>
    <t>1709</t>
  </si>
  <si>
    <t>4-451</t>
  </si>
  <si>
    <t>慈溪横河万洋众创城</t>
  </si>
  <si>
    <t>12楼主线</t>
  </si>
  <si>
    <t>余姚河姆渡万洋众创城</t>
  </si>
  <si>
    <t>机房故障</t>
  </si>
  <si>
    <t>2-1306</t>
  </si>
  <si>
    <t>503</t>
  </si>
  <si>
    <t>44-1211</t>
  </si>
  <si>
    <t>229</t>
  </si>
  <si>
    <t>802</t>
  </si>
  <si>
    <t>325</t>
  </si>
  <si>
    <t>2-1212</t>
  </si>
  <si>
    <t>4a-1505</t>
  </si>
  <si>
    <t>东华英德万洋众创城</t>
  </si>
  <si>
    <t>办公室打孔</t>
  </si>
  <si>
    <t>1201</t>
  </si>
  <si>
    <t>余姚黄家埠万洋众创城</t>
  </si>
  <si>
    <t>1214</t>
  </si>
  <si>
    <t>133</t>
  </si>
  <si>
    <t>415</t>
  </si>
  <si>
    <t>1614</t>
  </si>
  <si>
    <t>1035</t>
  </si>
  <si>
    <t>e3-1303</t>
  </si>
  <si>
    <t>b208</t>
  </si>
  <si>
    <t>2-2326</t>
  </si>
  <si>
    <t>英德万洋众创城</t>
  </si>
  <si>
    <t>d-526,b-820</t>
  </si>
  <si>
    <t>1328</t>
  </si>
  <si>
    <t>407</t>
  </si>
  <si>
    <t>4-307</t>
  </si>
  <si>
    <t>惠东万洋众创城</t>
  </si>
  <si>
    <t>819</t>
  </si>
  <si>
    <t>2104</t>
  </si>
  <si>
    <t>329</t>
  </si>
  <si>
    <t>906</t>
  </si>
  <si>
    <t>慈溪周巷万洋众创城</t>
  </si>
  <si>
    <t>402，1215</t>
  </si>
  <si>
    <t>1627</t>
  </si>
  <si>
    <t>135</t>
  </si>
  <si>
    <t>a409，a411</t>
  </si>
  <si>
    <t>710，1225</t>
  </si>
  <si>
    <t>9月份按城市划分（公寓）</t>
  </si>
  <si>
    <t>3-1006</t>
  </si>
  <si>
    <t>南马插排采购</t>
  </si>
  <si>
    <t>周巷万洋众创城</t>
  </si>
  <si>
    <t>合肥安歆公寓四个光猫钱</t>
  </si>
  <si>
    <t>4-1919</t>
  </si>
  <si>
    <t>77-705-1</t>
  </si>
  <si>
    <t>丽水线下采购网线水晶头</t>
  </si>
  <si>
    <t>20-208</t>
  </si>
  <si>
    <t>广州寄皮线到惠州博罗快递费</t>
  </si>
  <si>
    <t>古劳线下采购卡线钉</t>
  </si>
  <si>
    <t>pon口全部离线</t>
  </si>
  <si>
    <t>新增业务板</t>
  </si>
  <si>
    <t>南通万洋（启东）众创城</t>
  </si>
  <si>
    <t>接电、送物资</t>
  </si>
  <si>
    <t>启东</t>
  </si>
  <si>
    <t>9月份按城市划分（商业）</t>
  </si>
  <si>
    <t>pon口离线</t>
  </si>
  <si>
    <t>余姚（河姆渡）万洋众创城</t>
  </si>
  <si>
    <t>河姆渡</t>
  </si>
  <si>
    <t>a225</t>
  </si>
  <si>
    <t>佛山万洋众创城</t>
  </si>
  <si>
    <t>4a-2103</t>
  </si>
  <si>
    <t>南通</t>
  </si>
  <si>
    <t>4-708</t>
  </si>
  <si>
    <t>换主设备</t>
  </si>
  <si>
    <t>4-726</t>
  </si>
  <si>
    <t>3-1324</t>
  </si>
  <si>
    <t>a53-1125</t>
  </si>
  <si>
    <t>3-326</t>
  </si>
  <si>
    <t>3-1023</t>
  </si>
  <si>
    <t>2-2222</t>
  </si>
  <si>
    <t>43-503</t>
  </si>
  <si>
    <t>3-1426</t>
  </si>
  <si>
    <t>44-415</t>
  </si>
  <si>
    <t>7-104-202</t>
  </si>
  <si>
    <t>2-1523</t>
  </si>
  <si>
    <t>3-1322</t>
  </si>
  <si>
    <t>龙湖冠寓-合肥亳州一店</t>
  </si>
  <si>
    <t>主线断了放线</t>
  </si>
  <si>
    <t>d23-505，d20-903</t>
  </si>
  <si>
    <t>42-1109</t>
  </si>
  <si>
    <t>44-419</t>
  </si>
  <si>
    <t>横河</t>
  </si>
  <si>
    <t>3-1825</t>
  </si>
  <si>
    <t>b816</t>
  </si>
  <si>
    <t>换olt</t>
  </si>
  <si>
    <t>3-1822</t>
  </si>
  <si>
    <t>7-104~202</t>
  </si>
  <si>
    <t>2-2033</t>
  </si>
  <si>
    <t>窝趣轻社区-上海宝山共富新村店</t>
  </si>
  <si>
    <t>4b-1613</t>
  </si>
  <si>
    <t>万洋（惠东）众创城</t>
  </si>
  <si>
    <t>主线有问题</t>
  </si>
  <si>
    <t>2-2015</t>
  </si>
  <si>
    <t>2-1225</t>
  </si>
  <si>
    <t>4a1317</t>
  </si>
  <si>
    <t>龙湖冠寓-合肥黄山路店</t>
  </si>
  <si>
    <t>1411重新放线</t>
  </si>
  <si>
    <t>b907</t>
  </si>
  <si>
    <t>4-322</t>
  </si>
  <si>
    <t>前台放线</t>
  </si>
  <si>
    <t>b318</t>
  </si>
  <si>
    <t>3-1204</t>
  </si>
  <si>
    <t>b1406</t>
  </si>
  <si>
    <t>备机上线</t>
  </si>
  <si>
    <t>如东万洋众创城</t>
  </si>
  <si>
    <t>魔方公寓-上海曹杨路店</t>
  </si>
  <si>
    <t>拆除外网</t>
  </si>
  <si>
    <t>外网上线</t>
  </si>
  <si>
    <t>外网拆机</t>
  </si>
  <si>
    <t>协助技术外网上线</t>
  </si>
  <si>
    <t>10月份按城市划分（公寓）</t>
  </si>
  <si>
    <t>周蒙达打车抢修兴业路大面积故障</t>
  </si>
  <si>
    <t>黄培豪打车</t>
  </si>
  <si>
    <t>紧急断网抢修</t>
  </si>
  <si>
    <t>古劳锤子2，水泥钉和卡线钉</t>
  </si>
  <si>
    <t>43-635</t>
  </si>
  <si>
    <t>龙地窝趣采购线钉</t>
  </si>
  <si>
    <t>余家头 打孔</t>
  </si>
  <si>
    <t>大面积故障紧急抢修</t>
  </si>
  <si>
    <t>1238放线</t>
  </si>
  <si>
    <t>请小工通暗管</t>
  </si>
  <si>
    <t>万洋（南海）众创城</t>
  </si>
  <si>
    <t>3-822</t>
  </si>
  <si>
    <t>龙湖皓春里北京老年公寓</t>
  </si>
  <si>
    <t>重新放网线</t>
  </si>
  <si>
    <t>10月份按城市划分（商业）</t>
  </si>
  <si>
    <t>万洋（东华）众创城</t>
  </si>
  <si>
    <t>e5-1505</t>
  </si>
  <si>
    <t>万洋（周巷）万洋众创城</t>
  </si>
  <si>
    <t>8-1221</t>
  </si>
  <si>
    <t>3-816</t>
  </si>
  <si>
    <t>前台网络</t>
  </si>
  <si>
    <t>b821</t>
  </si>
  <si>
    <t>万洋（北仑）众创城</t>
  </si>
  <si>
    <t>接电</t>
  </si>
  <si>
    <t>4a2011</t>
  </si>
  <si>
    <t>4a2107</t>
  </si>
  <si>
    <t>安歆公寓-上海川沙路店</t>
  </si>
  <si>
    <t>主线被拔了</t>
  </si>
  <si>
    <t>3-206</t>
  </si>
  <si>
    <t>4-839</t>
  </si>
  <si>
    <t>蔷薇之家-嘉禾中心店</t>
  </si>
  <si>
    <t>惠州</t>
  </si>
  <si>
    <t>清远</t>
  </si>
  <si>
    <t>万洋（河姆渡）众创城</t>
  </si>
  <si>
    <t>水泥工</t>
  </si>
  <si>
    <t>b441</t>
  </si>
  <si>
    <t>7-104</t>
  </si>
  <si>
    <t>电话机挪位置</t>
  </si>
  <si>
    <t>630、803、823</t>
  </si>
  <si>
    <t>4b1816</t>
  </si>
  <si>
    <t>1237、323</t>
  </si>
  <si>
    <t>万洋（南马）众创城</t>
  </si>
  <si>
    <t>万洋（巍山）众创城</t>
  </si>
  <si>
    <t>56-1160</t>
  </si>
  <si>
    <t>623、637、679</t>
  </si>
  <si>
    <t>整体机顶盒故障</t>
  </si>
  <si>
    <t>魔方公寓-上海东兰路店</t>
  </si>
  <si>
    <t>302、301</t>
  </si>
  <si>
    <t>4-805</t>
  </si>
  <si>
    <t>万洋（柳州）众创城</t>
  </si>
  <si>
    <t>1129、1130、1132</t>
  </si>
  <si>
    <t>ap问题</t>
  </si>
  <si>
    <t>全公寓网路故障</t>
  </si>
  <si>
    <t>万洋（英德）众创城</t>
  </si>
  <si>
    <t>万洋（掌起）众创城</t>
  </si>
  <si>
    <t>拉广告横幅</t>
  </si>
  <si>
    <t>4-341</t>
  </si>
  <si>
    <t>魔方公寓-上海古美路店</t>
  </si>
  <si>
    <t>4b-20-2019</t>
  </si>
  <si>
    <t>44-325</t>
  </si>
  <si>
    <t>4a-1811</t>
  </si>
  <si>
    <t>56-890</t>
  </si>
  <si>
    <t>万洋（江丰博罗）众创城</t>
  </si>
  <si>
    <t>10-301a</t>
  </si>
  <si>
    <t>万洋（黄家埠）众创城</t>
  </si>
  <si>
    <t>44、7楼层主线问题</t>
  </si>
  <si>
    <t>a329</t>
  </si>
  <si>
    <t>b1205</t>
  </si>
  <si>
    <t>4-733</t>
  </si>
  <si>
    <t>56-1069</t>
  </si>
  <si>
    <t>8325、8319</t>
  </si>
  <si>
    <t>万洋（龙江）众创城</t>
  </si>
  <si>
    <t>12-1103</t>
  </si>
  <si>
    <t>2-1722</t>
  </si>
  <si>
    <t>2014，小吃商品</t>
  </si>
  <si>
    <t>3-606</t>
  </si>
  <si>
    <t>北京郭公庄底商</t>
  </si>
  <si>
    <t>酒店勘察</t>
  </si>
  <si>
    <t>a区26栋11楼</t>
  </si>
  <si>
    <t>万洋（如东）众创城</t>
  </si>
  <si>
    <t>3-1203，3-825</t>
  </si>
  <si>
    <t>万洋（肥西）万洋众创城</t>
  </si>
  <si>
    <t>商铺安装</t>
  </si>
  <si>
    <t>2-1333</t>
  </si>
  <si>
    <t>56-877</t>
  </si>
  <si>
    <t>11月份按城市划分（公寓）</t>
  </si>
  <si>
    <t>深圳泊寓押金</t>
  </si>
  <si>
    <t>西安宽寓线下采购网线线钉</t>
  </si>
  <si>
    <t>水荫路奶茶</t>
  </si>
  <si>
    <t>万洋（清远）众创城</t>
  </si>
  <si>
    <t>机房外网上线</t>
  </si>
  <si>
    <t>解放路客情</t>
  </si>
  <si>
    <t>万洋（横河）众创城</t>
  </si>
  <si>
    <t>43-307</t>
  </si>
  <si>
    <t>祝如松加油高速费</t>
  </si>
  <si>
    <t>1721</t>
  </si>
  <si>
    <t>广州越秀线下采购光纤终端盒</t>
  </si>
  <si>
    <t>万洋（博罗）众创城</t>
  </si>
  <si>
    <t>1041</t>
  </si>
  <si>
    <t>博罗</t>
  </si>
  <si>
    <t>去金华处理紧急故障充电费</t>
  </si>
  <si>
    <t>b3电工办公室</t>
  </si>
  <si>
    <t>金华来回高速费</t>
  </si>
  <si>
    <t>8a-1001</t>
  </si>
  <si>
    <t>江丰</t>
  </si>
  <si>
    <t>825</t>
  </si>
  <si>
    <t>1014拉线安装</t>
  </si>
  <si>
    <t>4-721</t>
  </si>
  <si>
    <t>前台网络更换</t>
  </si>
  <si>
    <t>2-2012</t>
  </si>
  <si>
    <t>2619</t>
  </si>
  <si>
    <t>a312</t>
  </si>
  <si>
    <t>网管离线</t>
  </si>
  <si>
    <t>11月份按城市划分（商业）</t>
  </si>
  <si>
    <t>704</t>
  </si>
  <si>
    <t>万洋（佛山南海）众创城</t>
  </si>
  <si>
    <t>1-3-1515</t>
  </si>
  <si>
    <t>3-1314</t>
  </si>
  <si>
    <t>3-1706</t>
  </si>
  <si>
    <t>319</t>
  </si>
  <si>
    <t>4-206</t>
  </si>
  <si>
    <t>窝趣-上海宝山共富新村社区</t>
  </si>
  <si>
    <t>648</t>
  </si>
  <si>
    <t>万洋（慈溪河姆渡）众创城</t>
  </si>
  <si>
    <t>万洋（慈溪横河）众创城</t>
  </si>
  <si>
    <t>44-921</t>
  </si>
  <si>
    <t>万洋（慈溪周巷）众创城</t>
  </si>
  <si>
    <t>2楼员工宿舍7间放线安装</t>
  </si>
  <si>
    <t>万洋（巍山东阳）众创城</t>
  </si>
  <si>
    <t>20-327</t>
  </si>
  <si>
    <t>1823</t>
  </si>
  <si>
    <t>1629</t>
  </si>
  <si>
    <t>建中-郑州派克公寓</t>
  </si>
  <si>
    <t>409</t>
  </si>
  <si>
    <t>2302</t>
  </si>
  <si>
    <t>万洋（南通如东）众创城</t>
  </si>
  <si>
    <t>321房间重新打孔放线，材料包含了</t>
  </si>
  <si>
    <t>10-201b</t>
  </si>
  <si>
    <t>鹤山</t>
  </si>
  <si>
    <t>万洋（漳州龙海）众创城</t>
  </si>
  <si>
    <t>d10-1007</t>
  </si>
  <si>
    <t>43-822</t>
  </si>
  <si>
    <t>722</t>
  </si>
  <si>
    <t>万洋（顺德龙江）众创城</t>
  </si>
  <si>
    <t>12-307</t>
  </si>
  <si>
    <t>万洋（英德东华）众创城</t>
  </si>
  <si>
    <t>e5-1231</t>
  </si>
  <si>
    <t>1槽5口光模块坏了</t>
  </si>
  <si>
    <t>828</t>
  </si>
  <si>
    <t>4b1614</t>
  </si>
  <si>
    <t>b312</t>
  </si>
  <si>
    <t>a1001</t>
  </si>
  <si>
    <t>宝乐居-上海宝杨路店</t>
  </si>
  <si>
    <t>4楼新增网关给他们放线安装网络</t>
  </si>
  <si>
    <t>4b2109线路不通重新放线安装</t>
  </si>
  <si>
    <t>万洋（肥西）众创城</t>
  </si>
  <si>
    <t>商户安装</t>
  </si>
  <si>
    <t>510</t>
  </si>
  <si>
    <t>逗号-天津音乐学院店</t>
  </si>
  <si>
    <t>更换olt主设备</t>
  </si>
  <si>
    <t>窝趣-中山香海店</t>
  </si>
  <si>
    <t>1084</t>
  </si>
  <si>
    <t>安装六层楼的光分箱</t>
  </si>
  <si>
    <t>43-432</t>
  </si>
  <si>
    <t>2-1920</t>
  </si>
  <si>
    <t>512</t>
  </si>
  <si>
    <t>1803</t>
  </si>
  <si>
    <t>a1429</t>
  </si>
  <si>
    <t>211，515</t>
  </si>
  <si>
    <t>安歆公寓-南京珠江路</t>
  </si>
  <si>
    <t>水电表离线</t>
  </si>
  <si>
    <t>万洋（泉州南安）众创城</t>
  </si>
  <si>
    <t>23-402</t>
  </si>
  <si>
    <t>泉州</t>
  </si>
  <si>
    <t>19-826，19-829，18-825，22-503</t>
  </si>
  <si>
    <t>1139</t>
  </si>
  <si>
    <t>7-4楼商户</t>
  </si>
  <si>
    <t>a33线断了</t>
  </si>
  <si>
    <t>1525</t>
  </si>
  <si>
    <t>2606</t>
  </si>
  <si>
    <t>2-910</t>
  </si>
  <si>
    <t>b栋宿舍502</t>
  </si>
  <si>
    <t>836红灯</t>
  </si>
  <si>
    <t>519光纤线断了</t>
  </si>
  <si>
    <t>b232</t>
  </si>
  <si>
    <t>4a417安装</t>
  </si>
  <si>
    <t>262，459</t>
  </si>
  <si>
    <t>龙湖冠寓-郑州郑汴路</t>
  </si>
  <si>
    <t>698</t>
  </si>
  <si>
    <t>泊寓-西安边家村店</t>
  </si>
  <si>
    <t>找了人一起放光缆</t>
  </si>
  <si>
    <t>15-501移机</t>
  </si>
  <si>
    <t>26-1101</t>
  </si>
  <si>
    <t>7-901b新装</t>
  </si>
  <si>
    <t>a520，b520，b521，b406，b325，b206安装</t>
  </si>
  <si>
    <t>522</t>
  </si>
  <si>
    <t>万洋（鹤山古劳）众创城</t>
  </si>
  <si>
    <t>1426</t>
  </si>
  <si>
    <t>3栋1311安装</t>
  </si>
  <si>
    <t>万洋（顺德北滘）众创城</t>
  </si>
  <si>
    <t>消控室施工放线安装网络</t>
  </si>
  <si>
    <t>3-1318安装</t>
  </si>
  <si>
    <t>万洋（佛山南海）科技城</t>
  </si>
  <si>
    <t>全部断网</t>
  </si>
  <si>
    <t>万洋（连平）众创城</t>
  </si>
  <si>
    <t>76间宿舍打孔费</t>
  </si>
  <si>
    <t>44-1212</t>
  </si>
  <si>
    <t>227</t>
  </si>
  <si>
    <t>291</t>
  </si>
  <si>
    <t>广州越秀公寓</t>
  </si>
  <si>
    <t>放光缆施工费</t>
  </si>
  <si>
    <t>广州</t>
  </si>
  <si>
    <t>b1915</t>
  </si>
  <si>
    <t>527</t>
  </si>
  <si>
    <t>a323</t>
  </si>
  <si>
    <t>4-330</t>
  </si>
  <si>
    <t>327，222</t>
  </si>
  <si>
    <t>更换风扇</t>
  </si>
  <si>
    <t>1221</t>
  </si>
  <si>
    <t>宿舍安装，厂区红灯</t>
  </si>
  <si>
    <t>龙湖冠寓-宁波青创大厦</t>
  </si>
  <si>
    <t>630</t>
  </si>
  <si>
    <t>619</t>
  </si>
  <si>
    <t>2楼ap离线</t>
  </si>
  <si>
    <t>光明云庐-上海光明里</t>
  </si>
  <si>
    <t>234</t>
  </si>
  <si>
    <t>4-745</t>
  </si>
  <si>
    <t>341</t>
  </si>
  <si>
    <t>921</t>
  </si>
  <si>
    <t>3-2017</t>
  </si>
  <si>
    <t>8-801</t>
  </si>
  <si>
    <t>佛岗万洋众创城</t>
  </si>
  <si>
    <t>a区3-3栋</t>
  </si>
  <si>
    <t>7-501</t>
  </si>
  <si>
    <t>7-501放线</t>
  </si>
  <si>
    <t>1203</t>
  </si>
  <si>
    <t>b402</t>
  </si>
  <si>
    <t>勘察</t>
  </si>
  <si>
    <t>b307</t>
  </si>
  <si>
    <t>a321</t>
  </si>
  <si>
    <t>432</t>
  </si>
  <si>
    <t>19-112</t>
  </si>
  <si>
    <t>2-1917</t>
  </si>
  <si>
    <t>18-501</t>
  </si>
  <si>
    <t>7-801厂区</t>
  </si>
  <si>
    <t>b2005</t>
  </si>
  <si>
    <t>12月份按城市划分（公寓）</t>
  </si>
  <si>
    <t>重庆朱家银打车</t>
  </si>
  <si>
    <t>穿线器</t>
  </si>
  <si>
    <t>221</t>
  </si>
  <si>
    <t>福建线下采购分光器</t>
  </si>
  <si>
    <t>716</t>
  </si>
  <si>
    <t>1005</t>
  </si>
  <si>
    <t>1070</t>
  </si>
  <si>
    <t>317</t>
  </si>
  <si>
    <t>b511</t>
  </si>
  <si>
    <t>347</t>
  </si>
  <si>
    <t>517</t>
  </si>
  <si>
    <t>a605</t>
  </si>
  <si>
    <t>安歆公寓-南京应天大街店</t>
  </si>
  <si>
    <t>光模块坏了</t>
  </si>
  <si>
    <t>3-713</t>
  </si>
  <si>
    <t>d22-603，d22-609，b1219</t>
  </si>
  <si>
    <t>437</t>
  </si>
  <si>
    <t>b8-721</t>
  </si>
  <si>
    <t>7-801重新布线</t>
  </si>
  <si>
    <t>1111</t>
  </si>
  <si>
    <t>12月份按城市划分（商业）</t>
  </si>
  <si>
    <t>22-104</t>
  </si>
  <si>
    <t>11-601</t>
  </si>
  <si>
    <t>万洋（阳江）众创城</t>
  </si>
  <si>
    <t>阳江</t>
  </si>
  <si>
    <t>b1124，1129，1118安装</t>
  </si>
  <si>
    <t>1237</t>
  </si>
  <si>
    <t>英红镇、英华镇</t>
  </si>
  <si>
    <t>核心外网上线</t>
  </si>
  <si>
    <t>北滘、勒流、龙江</t>
  </si>
  <si>
    <t>址山、古劳</t>
  </si>
  <si>
    <t>黄家埠、河姆渡</t>
  </si>
  <si>
    <t>3-913</t>
  </si>
  <si>
    <t>横河、掌起、周巷</t>
  </si>
  <si>
    <t>惠东、江丰博罗、博罗</t>
  </si>
  <si>
    <t>3-1905</t>
  </si>
  <si>
    <t>如东</t>
  </si>
  <si>
    <t>佛岗、聚宝、经开、清新</t>
  </si>
  <si>
    <t>河源</t>
  </si>
  <si>
    <t>逗号公寓-上海宁波路店</t>
  </si>
  <si>
    <t>丰顺</t>
  </si>
  <si>
    <t>梅州</t>
  </si>
  <si>
    <t>荷塘</t>
  </si>
  <si>
    <t>江门</t>
  </si>
  <si>
    <t>南安</t>
  </si>
  <si>
    <t>南马、东阳、巍山</t>
  </si>
  <si>
    <t>万洋（佛岗聚宝）众创城</t>
  </si>
  <si>
    <t>3-603</t>
  </si>
  <si>
    <t>2区8楼爱丽丝公司</t>
  </si>
  <si>
    <t>全断网</t>
  </si>
  <si>
    <t>12-308</t>
  </si>
  <si>
    <t>逗号公寓-上海川沙店</t>
  </si>
  <si>
    <t>机房检查主设备</t>
  </si>
  <si>
    <t>409换光猫</t>
  </si>
  <si>
    <t>25-506</t>
  </si>
  <si>
    <t>1122，1111</t>
  </si>
  <si>
    <t>924</t>
  </si>
  <si>
    <t>万洋（址山）众创城</t>
  </si>
  <si>
    <t>903</t>
  </si>
  <si>
    <t>运营办公室安装网络</t>
  </si>
  <si>
    <t>8栋301，1101安装</t>
  </si>
  <si>
    <t>窝趣-上海宝山店</t>
  </si>
  <si>
    <t>b507</t>
  </si>
  <si>
    <t>822</t>
  </si>
  <si>
    <t>4-832</t>
  </si>
  <si>
    <t>万洋（佛岗）众创城</t>
  </si>
  <si>
    <t>c区2栋</t>
  </si>
  <si>
    <t>佛岗</t>
  </si>
  <si>
    <t>东华</t>
  </si>
  <si>
    <t>龙湖冠寓-杭州飞虹路店</t>
  </si>
  <si>
    <t>电路改造</t>
  </si>
  <si>
    <t>2417</t>
  </si>
  <si>
    <t>h91栋1楼</t>
  </si>
  <si>
    <t>359新装363新装359做水晶头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</si>
</sst>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4">
    <font>
      <sz val="11"/>
      <color theme="1"/>
      <name val="宋体"/>
      <charset val="134"/>
      <scheme val="minor"/>
    </font>
    <font>
      <sz val="11"/>
      <color rgb="FF000000"/>
      <name val="宋体-简"/>
      <charset val="134"/>
    </font>
    <font>
      <strike/>
      <sz val="11"/>
      <color theme="1"/>
      <name val="宋体"/>
      <charset val="134"/>
      <scheme val="minor"/>
    </font>
    <font>
      <b/>
      <sz val="12"/>
      <color theme="0"/>
      <name val="宋体"/>
      <charset val="134"/>
      <scheme val="minor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5" applyNumberFormat="0" applyAlignment="0" applyProtection="0">
      <alignment vertical="center"/>
    </xf>
    <xf numFmtId="0" fontId="14" fillId="11" borderId="16" applyNumberFormat="0" applyAlignment="0" applyProtection="0">
      <alignment vertical="center"/>
    </xf>
    <xf numFmtId="0" fontId="15" fillId="11" borderId="15" applyNumberFormat="0" applyAlignment="0" applyProtection="0">
      <alignment vertical="center"/>
    </xf>
    <xf numFmtId="0" fontId="16" fillId="12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2" borderId="1" xfId="0" applyNumberFormat="1" applyFont="1" applyFill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0" fillId="4" borderId="1" xfId="0" applyNumberFormat="1" applyFont="1" applyFill="1" applyBorder="1" applyAlignment="1">
      <alignment horizontal="center" vertical="center"/>
    </xf>
    <xf numFmtId="177" fontId="0" fillId="5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2" fillId="0" borderId="0" xfId="0" applyFont="1">
      <alignment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58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58" fontId="0" fillId="0" borderId="1" xfId="0" applyNumberFormat="1" applyFont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/>
    </xf>
    <xf numFmtId="58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58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58" fontId="0" fillId="0" borderId="0" xfId="0" applyNumberFormat="1">
      <alignment vertical="center"/>
    </xf>
    <xf numFmtId="3" fontId="0" fillId="0" borderId="0" xfId="0" applyNumberFormat="1">
      <alignment vertical="center"/>
    </xf>
    <xf numFmtId="58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58" fontId="0" fillId="0" borderId="0" xfId="0" applyNumberFormat="1" applyFill="1" applyAlignment="1">
      <alignment vertical="center"/>
    </xf>
    <xf numFmtId="49" fontId="1" fillId="2" borderId="1" xfId="0" applyNumberFormat="1" applyFont="1" applyFill="1" applyBorder="1" applyAlignment="1" applyProtection="1">
      <alignment horizontal="center"/>
    </xf>
    <xf numFmtId="58" fontId="4" fillId="4" borderId="1" xfId="0" applyNumberFormat="1" applyFont="1" applyFill="1" applyBorder="1" applyAlignment="1" applyProtection="1">
      <alignment horizontal="center"/>
    </xf>
    <xf numFmtId="0" fontId="1" fillId="4" borderId="1" xfId="0" applyNumberFormat="1" applyFont="1" applyFill="1" applyBorder="1" applyAlignment="1" applyProtection="1">
      <alignment horizontal="center"/>
    </xf>
    <xf numFmtId="49" fontId="1" fillId="4" borderId="1" xfId="0" applyNumberFormat="1" applyFont="1" applyFill="1" applyBorder="1" applyAlignment="1" applyProtection="1">
      <alignment horizontal="center"/>
    </xf>
    <xf numFmtId="58" fontId="0" fillId="8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49" fontId="0" fillId="8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pivotCacheDefinition" Target="pivotCache/pivotCacheDefinition2.xml"/><Relationship Id="rId13" Type="http://schemas.openxmlformats.org/officeDocument/2006/relationships/pivotCacheDefinition" Target="pivotCache/pivotCacheDefinition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tayce/Desktop/&#24037;&#31243;&#37096;/&#20860;&#32844;&#36153;/2024&#24180;&#20860;&#32844;&#36153;/4-5&#26376;&#20221;&#20860;&#32844;&#36153;xlsx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tayce/Desktop/&#24037;&#31243;&#37096;/&#20860;&#32844;&#36153;/2024&#24180;&#20860;&#32844;&#36153;/8&#26376;&#20221;&#20860;&#32844;&#36153;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82.7451157407" refreshedBy="tayce" recordCount="374">
  <cacheSource type="worksheet">
    <worksheetSource ref="A1:F1048576" sheet="总表" r:id="rId2"/>
  </cacheSource>
  <cacheFields count="6">
    <cacheField name="月份" numFmtId="0">
      <sharedItems containsBlank="1" count="4">
        <s v="4月"/>
        <s v="5月"/>
        <s v="6月"/>
        <m/>
      </sharedItems>
    </cacheField>
    <cacheField name="日期" numFmtId="0">
      <sharedItems containsString="0" containsBlank="1" containsNonDate="0" containsDate="1" minDate="2024-04-01T00:00:00" maxDate="2024-06-30T00:00:00" count="81">
        <d v="2024-04-01T00:00:00"/>
        <d v="2024-04-02T00:00:00"/>
        <d v="2024-04-03T00:00:00"/>
        <d v="2024-04-04T00:00:00"/>
        <d v="2024-04-05T00:00:00"/>
        <d v="2024-04-06T00:00:00"/>
        <d v="2024-04-07T00:00:00"/>
        <d v="2024-04-08T00:00:00"/>
        <d v="2024-04-09T00:00:00"/>
        <d v="2024-04-10T00:00:00"/>
        <d v="2024-04-11T00:00:00"/>
        <d v="2024-04-12T00:00:00"/>
        <d v="2024-04-13T00:00:00"/>
        <d v="2024-04-14T00:00:00"/>
        <d v="2024-04-15T00:00:00"/>
        <d v="2024-04-16T00:00:00"/>
        <d v="2024-04-17T00:00:00"/>
        <d v="2024-04-18T00:00:00"/>
        <d v="2024-04-20T00:00:00"/>
        <d v="2024-04-21T00:00:00"/>
        <d v="2024-04-22T00:00:00"/>
        <d v="2024-04-23T00:00:00"/>
        <d v="2024-04-24T00:00:00"/>
        <d v="2024-04-25T00:00:00"/>
        <d v="2024-04-26T00:00:00"/>
        <d v="2024-04-27T00:00:00"/>
        <d v="2024-04-28T00:00:00"/>
        <d v="2024-04-29T00:00:00"/>
        <d v="2024-04-30T00:00:00"/>
        <d v="2024-05-01T00:00:00"/>
        <d v="2024-05-02T00:00:00"/>
        <d v="2024-05-03T00:00:00"/>
        <d v="2024-05-04T00:00:00"/>
        <d v="2024-05-05T00:00:00"/>
        <d v="2024-05-06T00:00:00"/>
        <d v="2024-05-07T00:00:00"/>
        <d v="2024-05-09T00:00:00"/>
        <d v="2024-05-08T00:00:00"/>
        <d v="2024-05-10T00:00:00"/>
        <d v="2024-05-11T00:00:00"/>
        <d v="2024-05-12T00:00:00"/>
        <d v="2024-05-13T00:00:00"/>
        <d v="2024-05-14T00:00:00"/>
        <d v="2024-05-15T00:00:00"/>
        <d v="2024-05-16T00:00:00"/>
        <d v="2024-05-17T00:00:00"/>
        <d v="2024-05-18T00:00:00"/>
        <d v="2024-05-19T00:00:00"/>
        <d v="2024-05-20T00:00:00"/>
        <d v="2024-05-21T00:00:00"/>
        <d v="2024-05-22T00:00:00"/>
        <d v="2024-05-27T00:00:00"/>
        <d v="2024-05-28T00:00:00"/>
        <d v="2024-05-29T00:00:00"/>
        <d v="2024-05-30T00:00:00"/>
        <d v="2024-05-31T00:00:00"/>
        <d v="2024-06-01T00:00:00"/>
        <d v="2024-06-03T00:00:00"/>
        <d v="2024-06-06T00:00:00"/>
        <d v="2024-06-07T00:00:00"/>
        <d v="2024-06-08T00:00:00"/>
        <d v="2024-06-09T00:00:00"/>
        <d v="2024-06-10T00:00:00"/>
        <d v="2024-06-11T00:00:00"/>
        <d v="2024-06-12T00:00:00"/>
        <d v="2024-06-13T00:00:00"/>
        <d v="2024-06-15T00:00:00"/>
        <d v="2024-06-16T00:00:00"/>
        <d v="2024-06-17T00:00:00"/>
        <d v="2024-06-19T00:00:00"/>
        <d v="2024-06-20T00:00:00"/>
        <d v="2024-06-21T00:00:00"/>
        <d v="2024-06-22T00:00:00"/>
        <d v="2024-06-23T00:00:00"/>
        <d v="2024-06-24T00:00:00"/>
        <d v="2024-06-25T00:00:00"/>
        <d v="2024-06-27T00:00:00"/>
        <d v="2024-06-28T00:00:00"/>
        <d v="2024-06-29T00:00:00"/>
        <d v="2024-06-30T00:00:00"/>
        <m/>
      </sharedItems>
    </cacheField>
    <cacheField name="门店" numFmtId="0">
      <sharedItems containsBlank="1" count="79">
        <s v="龙湖冠寓-合肥瑶海天街店"/>
        <s v="魔方公寓-南京庄排店"/>
        <s v="龙湖冠寓-宁波青创大厦店"/>
        <s v="龙湖冠寓-合肥春江郦城店"/>
        <s v="龙湖冠寓-珠海环宇店"/>
        <s v="龙湖冠寓-天津友谊路店"/>
        <s v="建中-派客公寓"/>
        <s v="龙湖冠寓-中山火炬店"/>
        <s v="龙湖冠寓-郑州郑汴路店"/>
        <s v="魔方公寓-温州新邦店"/>
        <s v="龙湖冠寓-中山海景店"/>
        <s v="龙湖冠寓-郑州大卫城店"/>
        <s v="龙湖冠寓-宁波宁南路店"/>
        <s v="龙湖冠寓-南昌艾溪湖店"/>
        <s v="龙湖冠寓-合肥裕溪路店"/>
        <s v="窝趣上海宝山共富新村店"/>
        <s v="北京郭公庄办公室"/>
        <s v="龙湖冠寓-郑州陇海东路"/>
        <s v="龙湖冠寓-天津音乐学院"/>
        <s v="龙湖冠寓-合肥大东门店"/>
        <s v="龙湖冠寓-天津华苑店"/>
        <s v="龙湖冠寓-北京郭公庄地铁站店"/>
        <s v="筑梦居-上海宝扬地铁站店"/>
        <s v="龙湖冠寓-杭州丁桥天街店"/>
        <s v="龙湖冠寓-合肥长江东大街店"/>
        <s v="魔方公寓-深圳桥头2店"/>
        <s v="龙湖冠寓-深圳塘坑店"/>
        <s v="魔方公寓-南山科技园店"/>
        <s v="魔方公寓-上海宝杨路店"/>
        <s v="龙湖冠寓-宁波五里牌店"/>
        <s v="安歆公寓-深圳杨美地铁站店"/>
        <s v="建中-郑州派客公寓"/>
        <s v="魔方公寓-深圳华为坂田基地店"/>
        <s v="魔方公寓-深圳国贸店"/>
        <s v="魔方公寓-深圳桃源村店"/>
        <s v="安歆公寓-深圳火车站店"/>
        <s v="魔方公寓-上海虹梅南路店"/>
        <s v="魔方公寓-深圳吉祥地铁站店"/>
        <s v="魔方公寓-坂田利金城店"/>
        <s v="龙湖冠寓-嘉兴嘉和中心店"/>
        <s v="太子商品"/>
        <s v="魔方公寓-深圳盐田沙头角店"/>
        <s v="北京老年公寓"/>
        <s v="龙湖冠寓-珠海乐士店"/>
        <s v="龙湖冠寓-郑州陇海东路店"/>
        <s v="龙湖冠寓-珠海逸仙路店"/>
        <s v="魔方公寓-深圳福永站店"/>
        <s v="魔方公寓-深圳桥头二店"/>
        <s v="魔方公寓-深圳学府路店"/>
        <s v="龙湖冠寓-深圳塘坑地铁站店"/>
        <s v="魔方公寓-深圳保安公园店"/>
        <s v="乐璟公寓-深圳环普社区店"/>
        <s v="魔方公寓-深圳平湖大道店"/>
        <s v="魔方公寓-深圳景田店"/>
        <s v="光明云庐"/>
        <s v="龙湖冠寓-天津卫国道店"/>
        <s v="魔方公寓-深圳坂田店"/>
        <s v="窝趣-上海宝山共富新村店"/>
        <s v="安歆公寓-深圳未来科学城店"/>
        <s v="龙湖冠寓-合肥裕溪路"/>
        <s v="魔方公寓-魔方公寓万众城店"/>
        <s v="龙湖冠寓-珠海南屏店"/>
        <s v="筑梦居-上海曹杨路店"/>
        <s v="龙湖冠寓-合肥瑶海天街"/>
        <s v="蔷薇之家-嘉兴嘉禾中心店"/>
        <s v="魔方公寓-深圳爱联地铁站店"/>
        <s v="安歆公寓-深圳长龙地铁站店"/>
        <s v="乐景公寓-深圳环普社区店"/>
        <s v="龙湖冠寓-宁波青创店"/>
        <s v="柳州万洋众创城"/>
        <s v="深圳朗郡广场"/>
        <s v="窝趣公寓-上海宝山社区店"/>
        <s v="逗号公寓-天津音乐学院店"/>
        <s v="魔方公寓-深圳万众城店"/>
        <s v="逗号公寓-上海川沙路店"/>
        <s v="龙湖冠寓-合肥车桥新界店"/>
        <s v="魔方公寓-深圳坂田利金城店"/>
        <s v="魔方公寓-深圳西丽南路店"/>
        <m/>
      </sharedItems>
    </cacheField>
    <cacheField name="维修点位" numFmtId="0">
      <sharedItems containsBlank="1" containsNumber="1" containsInteger="1" containsMixedTypes="1" count="355">
        <s v="2-717"/>
        <n v="222"/>
        <n v="21122130"/>
        <n v="432222202"/>
        <s v="1725"/>
        <s v="611"/>
        <s v="423"/>
        <s v="1230，2205"/>
        <s v="2416"/>
        <s v="471"/>
        <s v="b1028"/>
        <s v="电信联通宽带拆机"/>
        <s v="1405"/>
        <s v="509"/>
        <s v="560"/>
        <s v="110"/>
        <s v="616"/>
        <s v="1731"/>
        <s v="1620"/>
        <s v="310"/>
        <s v="2005"/>
        <s v="430"/>
        <s v="2天很多房间红灯"/>
        <s v="601"/>
        <s v="b832"/>
        <s v="623"/>
        <s v="418"/>
        <s v="6-8楼离线"/>
        <s v="2-172"/>
        <s v="1003"/>
        <s v="b939"/>
        <s v="210，205"/>
        <s v="469"/>
        <s v="242"/>
        <s v="1422"/>
        <s v="1123"/>
        <s v="2222"/>
        <s v="2812"/>
        <s v="b339"/>
        <s v="1929"/>
        <s v="前台"/>
        <s v="1401"/>
        <s v="2103"/>
        <s v="402"/>
        <s v="1109"/>
        <s v="318"/>
        <s v="1911，1903"/>
        <s v="773"/>
        <s v="1514"/>
        <s v="1110"/>
        <s v="912"/>
        <s v="335"/>
        <s v="1509"/>
        <s v="2-716"/>
        <s v="2108"/>
        <s v="2405"/>
        <s v="1006"/>
        <s v="2-1709"/>
        <s v="901"/>
        <s v="2816"/>
        <s v="1820"/>
        <s v="2402"/>
        <s v="A320"/>
        <s v="425"/>
        <s v="1604，727"/>
        <s v="2-1511"/>
        <s v="2225"/>
        <s v="b938"/>
        <s v="621"/>
        <s v="420"/>
        <s v="1511，311"/>
        <s v="1810"/>
        <s v="2316"/>
        <s v="808"/>
        <s v="123，927，837"/>
        <s v="2-2609"/>
        <s v="1903，2103，1509安装"/>
        <s v="1615，1233"/>
        <s v="放光缆"/>
        <s v="1927"/>
        <s v="a429"/>
        <s v="526"/>
        <s v="4-530"/>
        <s v="1003，201"/>
        <s v="232"/>
        <s v="1116"/>
        <s v="328"/>
        <s v="1209"/>
        <s v="1408，2206重新放线"/>
        <s v="928"/>
        <s v="520"/>
        <s v="4-618"/>
        <s v="501"/>
        <s v="428"/>
        <s v="405"/>
        <s v="安装监控电源"/>
        <s v="711"/>
        <s v="1501"/>
        <n v="123336"/>
        <n v="330"/>
        <s v="a209"/>
        <n v="801"/>
        <s v="4-606"/>
        <n v="1810"/>
        <n v="930"/>
        <n v="1628"/>
        <s v="2-1912"/>
        <n v="8071"/>
        <s v="4-651"/>
        <s v="6-7楼网关"/>
        <n v="505"/>
        <s v="2-1229"/>
        <n v="502"/>
        <n v="507"/>
        <n v="1902"/>
        <n v="1110"/>
        <n v="29052612"/>
        <n v="607"/>
        <n v="238"/>
        <n v="528"/>
        <n v="640"/>
        <n v="1135606"/>
        <n v="1229"/>
        <s v="放明线打洞"/>
        <s v="5间房重整线路"/>
        <n v="2035"/>
        <s v="机顶盒"/>
        <n v="63017121210"/>
        <n v="1302"/>
        <n v="707"/>
        <n v="828"/>
        <n v="2213"/>
        <n v="326"/>
        <n v="2228"/>
        <n v="415"/>
        <n v="1821"/>
        <n v="716"/>
        <n v="703434717"/>
        <s v="2-1601"/>
        <n v="210"/>
        <n v="1103"/>
        <n v="315212"/>
        <n v="428"/>
        <n v="1005"/>
        <s v="2-2003"/>
        <n v="1207"/>
        <n v="718"/>
        <s v="移物业办公室网络"/>
        <n v="315"/>
        <n v="2001"/>
        <n v="1312"/>
        <n v="1927"/>
        <s v="项目退出拆设备"/>
        <n v="1505330"/>
        <n v="307"/>
        <s v="b201，b208，b206"/>
        <s v="711重新放明线"/>
        <s v="b123"/>
        <n v="823"/>
        <s v="网关"/>
        <n v="840"/>
        <n v="4.21635216312309e+20"/>
        <n v="510"/>
        <n v="613719"/>
        <n v="1820"/>
        <n v="1707"/>
        <n v="401"/>
        <n v="606"/>
        <n v="3391203"/>
        <s v="76-610-1网卡，77-411-2没网"/>
        <n v="117"/>
        <n v="1823"/>
        <n v="1701"/>
        <n v="1719"/>
        <s v="2225重新放线"/>
        <s v="更换监控电源"/>
        <n v="410"/>
        <n v="2808"/>
        <n v="807"/>
        <s v="4-739"/>
        <s v="监控离线"/>
        <n v="302"/>
        <n v="2317"/>
        <n v="913"/>
        <s v="前台没网"/>
        <n v="625"/>
        <s v="b806"/>
        <n v="405"/>
        <s v="2-2423"/>
        <n v="206"/>
        <n v="2223"/>
        <n v="1841"/>
        <n v="1604"/>
        <n v="2902"/>
        <n v="306"/>
        <n v="818"/>
        <n v="2011"/>
        <n v="423"/>
        <n v="8510"/>
        <n v="1102"/>
        <n v="420"/>
        <n v="9012"/>
        <n v="7005"/>
        <n v="501"/>
        <n v="512"/>
        <n v="613"/>
        <s v="c338"/>
        <n v="1722"/>
        <s v="4-601、2-2512"/>
        <n v="2528"/>
        <n v="310"/>
        <n v="1829"/>
        <n v="111"/>
        <n v="1826"/>
        <n v="572"/>
        <n v="16301421"/>
        <n v="2007"/>
        <n v="939"/>
        <s v="2-1211"/>
        <s v="监控+318"/>
        <n v="1010"/>
        <s v="327，429，611，332，336，"/>
        <n v="235236"/>
        <n v="345"/>
        <n v="8381438"/>
        <s v="4-730"/>
        <n v="601"/>
        <n v="322"/>
        <n v="816"/>
        <n v="111012201202"/>
        <n v="1507"/>
        <n v="543"/>
        <n v="122"/>
        <n v="920"/>
        <n v="1917"/>
        <n v="1525"/>
        <n v="1136303"/>
        <n v="103"/>
        <n v="301"/>
        <n v="2302"/>
        <n v="207"/>
        <n v="118"/>
        <s v="710"/>
        <s v="712"/>
        <s v="1207"/>
        <s v="1628"/>
        <s v="243"/>
        <s v="2-2019"/>
        <s v="207"/>
        <s v="713"/>
        <s v="2304"/>
        <s v="1722"/>
        <s v="609"/>
        <s v="1708"/>
        <s v="15-309"/>
        <s v="235"/>
        <s v="511"/>
        <s v="803"/>
        <s v="435"/>
        <s v="937"/>
        <s v="2340"/>
        <s v="机房改电"/>
        <s v="910"/>
        <s v="926"/>
        <s v="216"/>
        <s v="监控"/>
        <s v="移机房融光缆"/>
        <s v="2723"/>
        <s v="1605"/>
        <s v="2-721"/>
        <s v="2603"/>
        <s v="918"/>
        <s v="2503"/>
        <s v="1806"/>
        <s v="533"/>
        <s v="1903"/>
        <s v="914"/>
        <s v="408"/>
        <s v="350"/>
        <s v="1127，625"/>
        <s v="635"/>
        <s v="805"/>
        <s v="1925"/>
        <s v="341，256"/>
        <s v="4-317"/>
        <s v="1208"/>
        <s v="2213，2813，1218"/>
        <s v="1107"/>
        <s v="2602"/>
        <s v="337"/>
        <s v="4-740"/>
        <s v="507"/>
        <s v="407，516"/>
        <s v="4-523"/>
        <s v="615"/>
        <s v="2-2515"/>
        <s v="411"/>
        <s v="225"/>
        <s v="218"/>
        <s v="b931"/>
        <s v="1322"/>
        <s v="2414"/>
        <s v="1505"/>
        <s v="1120"/>
        <s v="720"/>
        <s v="412"/>
        <s v="801，502"/>
        <s v="4-332"/>
        <s v="1220，1208"/>
        <s v="433"/>
        <s v="1608"/>
        <s v="112"/>
        <s v="1127"/>
        <s v="4-520"/>
        <s v="1926"/>
        <s v="708"/>
        <s v="1119"/>
        <s v="1318"/>
        <s v="607，530"/>
        <s v="底商"/>
        <s v="3-232"/>
        <s v="14楼全部"/>
        <s v="2-811"/>
        <s v="436，808"/>
        <s v="1833，1813"/>
        <s v="320"/>
        <s v="公区"/>
        <s v="2-2120"/>
        <s v="a401，a527"/>
        <s v="1625"/>
        <s v="b1240"/>
        <s v="106"/>
        <s v="603，552"/>
        <s v="2-611"/>
        <s v="2-19楼"/>
        <s v="909"/>
        <s v="4-449"/>
        <s v="1818"/>
        <s v="1706"/>
        <s v="306"/>
        <s v="233"/>
        <s v="334"/>
        <s v="607"/>
        <s v="c326"/>
        <s v="111"/>
        <s v="1326"/>
        <s v="1821"/>
        <s v="102"/>
        <s v="602，411"/>
        <s v="很多房间网络用不了"/>
        <s v="1615"/>
        <s v="465，1208"/>
        <s v="9113"/>
        <s v="2210"/>
        <m/>
      </sharedItems>
    </cacheField>
    <cacheField name="城市" numFmtId="0">
      <sharedItems containsBlank="1" count="18">
        <s v="合肥"/>
        <s v="南京"/>
        <s v="宁波"/>
        <s v="珠海"/>
        <s v="天津"/>
        <s v="郑州"/>
        <s v="中山"/>
        <s v="温州"/>
        <s v="南昌"/>
        <s v="上海"/>
        <s v="北京"/>
        <s v="杭州"/>
        <s v="深圳"/>
        <s v="嘉兴"/>
        <s v="武汉"/>
        <s v="中山 "/>
        <s v="柳州"/>
        <m/>
      </sharedItems>
    </cacheField>
    <cacheField name="金额" numFmtId="0">
      <sharedItems containsString="0" containsBlank="1" containsNumber="1" containsInteger="1" minValue="0" maxValue="800" count="10">
        <n v="150"/>
        <n v="200"/>
        <n v="100"/>
        <n v="50"/>
        <n v="300"/>
        <n v="400"/>
        <n v="600"/>
        <n v="350"/>
        <n v="800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23.4034375" refreshedBy="tayce" recordCount="57">
  <cacheSource type="worksheet">
    <worksheetSource ref="D1:E58" sheet="Sheet1" r:id="rId2"/>
  </cacheSource>
  <cacheFields count="2">
    <cacheField name="城市" numFmtId="0">
      <sharedItems count="19">
        <s v="郑州"/>
        <s v="合肥"/>
        <s v="温州"/>
        <s v="天津"/>
        <s v="北京"/>
        <s v="南京"/>
        <s v="中山"/>
        <s v="上海"/>
        <s v="南昌"/>
        <s v="佛山"/>
        <s v="珠海"/>
        <s v="漳州"/>
        <s v="深圳"/>
        <s v="柳州"/>
        <s v="嘉兴"/>
        <s v="肥西"/>
        <s v="丽水"/>
        <s v="英德"/>
        <s v="顺德"/>
      </sharedItems>
    </cacheField>
    <cacheField name="金额" numFmtId="0">
      <sharedItems containsSemiMixedTypes="0" containsString="0" containsNumber="1" containsInteger="1" minValue="0" maxValue="1000" count="9">
        <n v="100"/>
        <n v="150"/>
        <n v="300"/>
        <n v="200"/>
        <n v="900"/>
        <n v="800"/>
        <n v="650"/>
        <n v="1000"/>
        <n v="18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4">
  <r>
    <x v="0"/>
    <x v="0"/>
    <x v="0"/>
    <x v="0"/>
    <x v="0"/>
    <x v="0"/>
  </r>
  <r>
    <x v="0"/>
    <x v="0"/>
    <x v="1"/>
    <x v="1"/>
    <x v="1"/>
    <x v="0"/>
  </r>
  <r>
    <x v="0"/>
    <x v="0"/>
    <x v="2"/>
    <x v="2"/>
    <x v="2"/>
    <x v="1"/>
  </r>
  <r>
    <x v="0"/>
    <x v="0"/>
    <x v="0"/>
    <x v="3"/>
    <x v="0"/>
    <x v="0"/>
  </r>
  <r>
    <x v="0"/>
    <x v="0"/>
    <x v="3"/>
    <x v="4"/>
    <x v="0"/>
    <x v="0"/>
  </r>
  <r>
    <x v="0"/>
    <x v="0"/>
    <x v="4"/>
    <x v="5"/>
    <x v="3"/>
    <x v="0"/>
  </r>
  <r>
    <x v="0"/>
    <x v="0"/>
    <x v="5"/>
    <x v="6"/>
    <x v="4"/>
    <x v="0"/>
  </r>
  <r>
    <x v="0"/>
    <x v="0"/>
    <x v="6"/>
    <x v="7"/>
    <x v="5"/>
    <x v="2"/>
  </r>
  <r>
    <x v="0"/>
    <x v="0"/>
    <x v="7"/>
    <x v="8"/>
    <x v="6"/>
    <x v="0"/>
  </r>
  <r>
    <x v="0"/>
    <x v="1"/>
    <x v="8"/>
    <x v="9"/>
    <x v="5"/>
    <x v="2"/>
  </r>
  <r>
    <x v="0"/>
    <x v="1"/>
    <x v="9"/>
    <x v="10"/>
    <x v="7"/>
    <x v="2"/>
  </r>
  <r>
    <x v="0"/>
    <x v="1"/>
    <x v="10"/>
    <x v="11"/>
    <x v="6"/>
    <x v="0"/>
  </r>
  <r>
    <x v="0"/>
    <x v="2"/>
    <x v="7"/>
    <x v="12"/>
    <x v="6"/>
    <x v="0"/>
  </r>
  <r>
    <x v="0"/>
    <x v="2"/>
    <x v="11"/>
    <x v="13"/>
    <x v="5"/>
    <x v="2"/>
  </r>
  <r>
    <x v="0"/>
    <x v="2"/>
    <x v="8"/>
    <x v="14"/>
    <x v="5"/>
    <x v="2"/>
  </r>
  <r>
    <x v="0"/>
    <x v="2"/>
    <x v="1"/>
    <x v="15"/>
    <x v="1"/>
    <x v="0"/>
  </r>
  <r>
    <x v="0"/>
    <x v="2"/>
    <x v="12"/>
    <x v="16"/>
    <x v="2"/>
    <x v="3"/>
  </r>
  <r>
    <x v="0"/>
    <x v="3"/>
    <x v="0"/>
    <x v="17"/>
    <x v="0"/>
    <x v="0"/>
  </r>
  <r>
    <x v="0"/>
    <x v="3"/>
    <x v="13"/>
    <x v="18"/>
    <x v="8"/>
    <x v="0"/>
  </r>
  <r>
    <x v="0"/>
    <x v="4"/>
    <x v="14"/>
    <x v="19"/>
    <x v="0"/>
    <x v="0"/>
  </r>
  <r>
    <x v="0"/>
    <x v="4"/>
    <x v="6"/>
    <x v="20"/>
    <x v="5"/>
    <x v="2"/>
  </r>
  <r>
    <x v="0"/>
    <x v="5"/>
    <x v="15"/>
    <x v="21"/>
    <x v="9"/>
    <x v="4"/>
  </r>
  <r>
    <x v="0"/>
    <x v="5"/>
    <x v="6"/>
    <x v="22"/>
    <x v="5"/>
    <x v="1"/>
  </r>
  <r>
    <x v="0"/>
    <x v="5"/>
    <x v="14"/>
    <x v="23"/>
    <x v="0"/>
    <x v="0"/>
  </r>
  <r>
    <x v="0"/>
    <x v="6"/>
    <x v="9"/>
    <x v="24"/>
    <x v="7"/>
    <x v="2"/>
  </r>
  <r>
    <x v="0"/>
    <x v="6"/>
    <x v="0"/>
    <x v="25"/>
    <x v="0"/>
    <x v="0"/>
  </r>
  <r>
    <x v="0"/>
    <x v="6"/>
    <x v="3"/>
    <x v="26"/>
    <x v="0"/>
    <x v="0"/>
  </r>
  <r>
    <x v="0"/>
    <x v="7"/>
    <x v="12"/>
    <x v="27"/>
    <x v="2"/>
    <x v="3"/>
  </r>
  <r>
    <x v="0"/>
    <x v="7"/>
    <x v="0"/>
    <x v="28"/>
    <x v="0"/>
    <x v="0"/>
  </r>
  <r>
    <x v="0"/>
    <x v="8"/>
    <x v="3"/>
    <x v="29"/>
    <x v="0"/>
    <x v="0"/>
  </r>
  <r>
    <x v="0"/>
    <x v="8"/>
    <x v="9"/>
    <x v="30"/>
    <x v="7"/>
    <x v="2"/>
  </r>
  <r>
    <x v="0"/>
    <x v="8"/>
    <x v="16"/>
    <x v="31"/>
    <x v="10"/>
    <x v="4"/>
  </r>
  <r>
    <x v="0"/>
    <x v="8"/>
    <x v="8"/>
    <x v="32"/>
    <x v="5"/>
    <x v="2"/>
  </r>
  <r>
    <x v="0"/>
    <x v="8"/>
    <x v="17"/>
    <x v="33"/>
    <x v="5"/>
    <x v="2"/>
  </r>
  <r>
    <x v="0"/>
    <x v="8"/>
    <x v="11"/>
    <x v="34"/>
    <x v="5"/>
    <x v="2"/>
  </r>
  <r>
    <x v="0"/>
    <x v="8"/>
    <x v="6"/>
    <x v="35"/>
    <x v="5"/>
    <x v="2"/>
  </r>
  <r>
    <x v="0"/>
    <x v="8"/>
    <x v="3"/>
    <x v="36"/>
    <x v="0"/>
    <x v="0"/>
  </r>
  <r>
    <x v="0"/>
    <x v="9"/>
    <x v="0"/>
    <x v="37"/>
    <x v="0"/>
    <x v="0"/>
  </r>
  <r>
    <x v="0"/>
    <x v="9"/>
    <x v="9"/>
    <x v="38"/>
    <x v="7"/>
    <x v="2"/>
  </r>
  <r>
    <x v="0"/>
    <x v="10"/>
    <x v="2"/>
    <x v="18"/>
    <x v="2"/>
    <x v="1"/>
  </r>
  <r>
    <x v="0"/>
    <x v="10"/>
    <x v="13"/>
    <x v="39"/>
    <x v="8"/>
    <x v="0"/>
  </r>
  <r>
    <x v="0"/>
    <x v="11"/>
    <x v="9"/>
    <x v="40"/>
    <x v="7"/>
    <x v="2"/>
  </r>
  <r>
    <x v="0"/>
    <x v="12"/>
    <x v="13"/>
    <x v="41"/>
    <x v="8"/>
    <x v="0"/>
  </r>
  <r>
    <x v="0"/>
    <x v="12"/>
    <x v="6"/>
    <x v="42"/>
    <x v="5"/>
    <x v="2"/>
  </r>
  <r>
    <x v="0"/>
    <x v="13"/>
    <x v="6"/>
    <x v="43"/>
    <x v="5"/>
    <x v="2"/>
  </r>
  <r>
    <x v="0"/>
    <x v="13"/>
    <x v="8"/>
    <x v="44"/>
    <x v="5"/>
    <x v="2"/>
  </r>
  <r>
    <x v="0"/>
    <x v="13"/>
    <x v="5"/>
    <x v="45"/>
    <x v="4"/>
    <x v="0"/>
  </r>
  <r>
    <x v="0"/>
    <x v="13"/>
    <x v="6"/>
    <x v="46"/>
    <x v="5"/>
    <x v="2"/>
  </r>
  <r>
    <x v="0"/>
    <x v="14"/>
    <x v="12"/>
    <x v="47"/>
    <x v="2"/>
    <x v="3"/>
  </r>
  <r>
    <x v="0"/>
    <x v="14"/>
    <x v="7"/>
    <x v="48"/>
    <x v="6"/>
    <x v="0"/>
  </r>
  <r>
    <x v="0"/>
    <x v="14"/>
    <x v="8"/>
    <x v="49"/>
    <x v="5"/>
    <x v="2"/>
  </r>
  <r>
    <x v="0"/>
    <x v="14"/>
    <x v="11"/>
    <x v="50"/>
    <x v="5"/>
    <x v="2"/>
  </r>
  <r>
    <x v="0"/>
    <x v="14"/>
    <x v="17"/>
    <x v="51"/>
    <x v="5"/>
    <x v="2"/>
  </r>
  <r>
    <x v="0"/>
    <x v="14"/>
    <x v="13"/>
    <x v="52"/>
    <x v="8"/>
    <x v="0"/>
  </r>
  <r>
    <x v="0"/>
    <x v="15"/>
    <x v="0"/>
    <x v="53"/>
    <x v="0"/>
    <x v="0"/>
  </r>
  <r>
    <x v="0"/>
    <x v="15"/>
    <x v="3"/>
    <x v="54"/>
    <x v="0"/>
    <x v="0"/>
  </r>
  <r>
    <x v="0"/>
    <x v="15"/>
    <x v="5"/>
    <x v="33"/>
    <x v="4"/>
    <x v="0"/>
  </r>
  <r>
    <x v="0"/>
    <x v="16"/>
    <x v="7"/>
    <x v="55"/>
    <x v="6"/>
    <x v="0"/>
  </r>
  <r>
    <x v="0"/>
    <x v="17"/>
    <x v="6"/>
    <x v="56"/>
    <x v="5"/>
    <x v="2"/>
  </r>
  <r>
    <x v="0"/>
    <x v="17"/>
    <x v="0"/>
    <x v="57"/>
    <x v="0"/>
    <x v="0"/>
  </r>
  <r>
    <x v="0"/>
    <x v="17"/>
    <x v="11"/>
    <x v="58"/>
    <x v="5"/>
    <x v="2"/>
  </r>
  <r>
    <x v="0"/>
    <x v="17"/>
    <x v="6"/>
    <x v="59"/>
    <x v="5"/>
    <x v="2"/>
  </r>
  <r>
    <x v="0"/>
    <x v="18"/>
    <x v="3"/>
    <x v="60"/>
    <x v="0"/>
    <x v="0"/>
  </r>
  <r>
    <x v="0"/>
    <x v="18"/>
    <x v="7"/>
    <x v="61"/>
    <x v="6"/>
    <x v="0"/>
  </r>
  <r>
    <x v="0"/>
    <x v="19"/>
    <x v="18"/>
    <x v="62"/>
    <x v="4"/>
    <x v="0"/>
  </r>
  <r>
    <x v="0"/>
    <x v="19"/>
    <x v="19"/>
    <x v="63"/>
    <x v="0"/>
    <x v="0"/>
  </r>
  <r>
    <x v="0"/>
    <x v="19"/>
    <x v="6"/>
    <x v="64"/>
    <x v="5"/>
    <x v="2"/>
  </r>
  <r>
    <x v="0"/>
    <x v="20"/>
    <x v="0"/>
    <x v="65"/>
    <x v="0"/>
    <x v="0"/>
  </r>
  <r>
    <x v="0"/>
    <x v="20"/>
    <x v="3"/>
    <x v="66"/>
    <x v="0"/>
    <x v="0"/>
  </r>
  <r>
    <x v="0"/>
    <x v="20"/>
    <x v="9"/>
    <x v="67"/>
    <x v="7"/>
    <x v="2"/>
  </r>
  <r>
    <x v="0"/>
    <x v="21"/>
    <x v="8"/>
    <x v="68"/>
    <x v="5"/>
    <x v="2"/>
  </r>
  <r>
    <x v="0"/>
    <x v="21"/>
    <x v="19"/>
    <x v="69"/>
    <x v="0"/>
    <x v="0"/>
  </r>
  <r>
    <x v="0"/>
    <x v="21"/>
    <x v="20"/>
    <x v="70"/>
    <x v="4"/>
    <x v="0"/>
  </r>
  <r>
    <x v="0"/>
    <x v="22"/>
    <x v="13"/>
    <x v="71"/>
    <x v="8"/>
    <x v="0"/>
  </r>
  <r>
    <x v="0"/>
    <x v="22"/>
    <x v="6"/>
    <x v="72"/>
    <x v="5"/>
    <x v="2"/>
  </r>
  <r>
    <x v="0"/>
    <x v="22"/>
    <x v="21"/>
    <x v="73"/>
    <x v="10"/>
    <x v="4"/>
  </r>
  <r>
    <x v="0"/>
    <x v="23"/>
    <x v="22"/>
    <x v="74"/>
    <x v="9"/>
    <x v="5"/>
  </r>
  <r>
    <x v="0"/>
    <x v="23"/>
    <x v="0"/>
    <x v="75"/>
    <x v="0"/>
    <x v="0"/>
  </r>
  <r>
    <x v="0"/>
    <x v="23"/>
    <x v="7"/>
    <x v="76"/>
    <x v="6"/>
    <x v="0"/>
  </r>
  <r>
    <x v="0"/>
    <x v="23"/>
    <x v="0"/>
    <x v="77"/>
    <x v="0"/>
    <x v="0"/>
  </r>
  <r>
    <x v="0"/>
    <x v="12"/>
    <x v="23"/>
    <x v="78"/>
    <x v="11"/>
    <x v="6"/>
  </r>
  <r>
    <x v="0"/>
    <x v="24"/>
    <x v="13"/>
    <x v="79"/>
    <x v="8"/>
    <x v="0"/>
  </r>
  <r>
    <x v="0"/>
    <x v="24"/>
    <x v="18"/>
    <x v="80"/>
    <x v="4"/>
    <x v="0"/>
  </r>
  <r>
    <x v="0"/>
    <x v="25"/>
    <x v="2"/>
    <x v="81"/>
    <x v="2"/>
    <x v="1"/>
  </r>
  <r>
    <x v="0"/>
    <x v="25"/>
    <x v="0"/>
    <x v="82"/>
    <x v="0"/>
    <x v="0"/>
  </r>
  <r>
    <x v="0"/>
    <x v="26"/>
    <x v="4"/>
    <x v="83"/>
    <x v="3"/>
    <x v="0"/>
  </r>
  <r>
    <x v="0"/>
    <x v="26"/>
    <x v="5"/>
    <x v="84"/>
    <x v="4"/>
    <x v="0"/>
  </r>
  <r>
    <x v="0"/>
    <x v="26"/>
    <x v="6"/>
    <x v="85"/>
    <x v="5"/>
    <x v="2"/>
  </r>
  <r>
    <x v="0"/>
    <x v="26"/>
    <x v="17"/>
    <x v="86"/>
    <x v="5"/>
    <x v="2"/>
  </r>
  <r>
    <x v="0"/>
    <x v="26"/>
    <x v="11"/>
    <x v="87"/>
    <x v="5"/>
    <x v="2"/>
  </r>
  <r>
    <x v="0"/>
    <x v="26"/>
    <x v="7"/>
    <x v="88"/>
    <x v="6"/>
    <x v="4"/>
  </r>
  <r>
    <x v="0"/>
    <x v="27"/>
    <x v="24"/>
    <x v="89"/>
    <x v="0"/>
    <x v="0"/>
  </r>
  <r>
    <x v="0"/>
    <x v="27"/>
    <x v="19"/>
    <x v="90"/>
    <x v="0"/>
    <x v="0"/>
  </r>
  <r>
    <x v="0"/>
    <x v="27"/>
    <x v="0"/>
    <x v="91"/>
    <x v="0"/>
    <x v="0"/>
  </r>
  <r>
    <x v="0"/>
    <x v="27"/>
    <x v="25"/>
    <x v="92"/>
    <x v="12"/>
    <x v="0"/>
  </r>
  <r>
    <x v="0"/>
    <x v="27"/>
    <x v="26"/>
    <x v="93"/>
    <x v="12"/>
    <x v="0"/>
  </r>
  <r>
    <x v="0"/>
    <x v="27"/>
    <x v="25"/>
    <x v="94"/>
    <x v="12"/>
    <x v="3"/>
  </r>
  <r>
    <x v="0"/>
    <x v="28"/>
    <x v="27"/>
    <x v="95"/>
    <x v="12"/>
    <x v="0"/>
  </r>
  <r>
    <x v="0"/>
    <x v="28"/>
    <x v="26"/>
    <x v="96"/>
    <x v="12"/>
    <x v="0"/>
  </r>
  <r>
    <x v="0"/>
    <x v="28"/>
    <x v="0"/>
    <x v="97"/>
    <x v="0"/>
    <x v="0"/>
  </r>
  <r>
    <x v="1"/>
    <x v="29"/>
    <x v="28"/>
    <x v="98"/>
    <x v="9"/>
    <x v="5"/>
  </r>
  <r>
    <x v="1"/>
    <x v="30"/>
    <x v="2"/>
    <x v="99"/>
    <x v="2"/>
    <x v="1"/>
  </r>
  <r>
    <x v="1"/>
    <x v="30"/>
    <x v="29"/>
    <x v="100"/>
    <x v="2"/>
    <x v="0"/>
  </r>
  <r>
    <x v="1"/>
    <x v="30"/>
    <x v="30"/>
    <x v="101"/>
    <x v="12"/>
    <x v="0"/>
  </r>
  <r>
    <x v="1"/>
    <x v="30"/>
    <x v="0"/>
    <x v="102"/>
    <x v="0"/>
    <x v="0"/>
  </r>
  <r>
    <x v="1"/>
    <x v="30"/>
    <x v="21"/>
    <x v="40"/>
    <x v="10"/>
    <x v="4"/>
  </r>
  <r>
    <x v="1"/>
    <x v="31"/>
    <x v="7"/>
    <x v="103"/>
    <x v="6"/>
    <x v="0"/>
  </r>
  <r>
    <x v="1"/>
    <x v="31"/>
    <x v="31"/>
    <x v="104"/>
    <x v="5"/>
    <x v="2"/>
  </r>
  <r>
    <x v="1"/>
    <x v="31"/>
    <x v="32"/>
    <x v="105"/>
    <x v="12"/>
    <x v="0"/>
  </r>
  <r>
    <x v="1"/>
    <x v="31"/>
    <x v="0"/>
    <x v="106"/>
    <x v="0"/>
    <x v="0"/>
  </r>
  <r>
    <x v="1"/>
    <x v="31"/>
    <x v="33"/>
    <x v="107"/>
    <x v="12"/>
    <x v="0"/>
  </r>
  <r>
    <x v="1"/>
    <x v="32"/>
    <x v="0"/>
    <x v="108"/>
    <x v="0"/>
    <x v="0"/>
  </r>
  <r>
    <x v="1"/>
    <x v="32"/>
    <x v="33"/>
    <x v="109"/>
    <x v="12"/>
    <x v="0"/>
  </r>
  <r>
    <x v="1"/>
    <x v="32"/>
    <x v="34"/>
    <x v="110"/>
    <x v="12"/>
    <x v="0"/>
  </r>
  <r>
    <x v="1"/>
    <x v="33"/>
    <x v="0"/>
    <x v="111"/>
    <x v="0"/>
    <x v="0"/>
  </r>
  <r>
    <x v="1"/>
    <x v="33"/>
    <x v="35"/>
    <x v="112"/>
    <x v="12"/>
    <x v="0"/>
  </r>
  <r>
    <x v="1"/>
    <x v="33"/>
    <x v="36"/>
    <x v="113"/>
    <x v="9"/>
    <x v="4"/>
  </r>
  <r>
    <x v="1"/>
    <x v="33"/>
    <x v="3"/>
    <x v="114"/>
    <x v="0"/>
    <x v="0"/>
  </r>
  <r>
    <x v="1"/>
    <x v="33"/>
    <x v="0"/>
    <x v="115"/>
    <x v="0"/>
    <x v="0"/>
  </r>
  <r>
    <x v="1"/>
    <x v="34"/>
    <x v="7"/>
    <x v="116"/>
    <x v="6"/>
    <x v="4"/>
  </r>
  <r>
    <x v="1"/>
    <x v="34"/>
    <x v="11"/>
    <x v="117"/>
    <x v="5"/>
    <x v="2"/>
  </r>
  <r>
    <x v="1"/>
    <x v="34"/>
    <x v="37"/>
    <x v="118"/>
    <x v="12"/>
    <x v="0"/>
  </r>
  <r>
    <x v="1"/>
    <x v="34"/>
    <x v="38"/>
    <x v="119"/>
    <x v="12"/>
    <x v="0"/>
  </r>
  <r>
    <x v="1"/>
    <x v="34"/>
    <x v="39"/>
    <x v="120"/>
    <x v="13"/>
    <x v="1"/>
  </r>
  <r>
    <x v="1"/>
    <x v="35"/>
    <x v="8"/>
    <x v="121"/>
    <x v="5"/>
    <x v="2"/>
  </r>
  <r>
    <x v="1"/>
    <x v="35"/>
    <x v="31"/>
    <x v="122"/>
    <x v="5"/>
    <x v="2"/>
  </r>
  <r>
    <x v="1"/>
    <x v="36"/>
    <x v="40"/>
    <x v="123"/>
    <x v="14"/>
    <x v="0"/>
  </r>
  <r>
    <x v="1"/>
    <x v="35"/>
    <x v="41"/>
    <x v="124"/>
    <x v="12"/>
    <x v="1"/>
  </r>
  <r>
    <x v="1"/>
    <x v="37"/>
    <x v="21"/>
    <x v="125"/>
    <x v="10"/>
    <x v="4"/>
  </r>
  <r>
    <x v="1"/>
    <x v="37"/>
    <x v="42"/>
    <x v="126"/>
    <x v="10"/>
    <x v="4"/>
  </r>
  <r>
    <x v="1"/>
    <x v="37"/>
    <x v="0"/>
    <x v="127"/>
    <x v="0"/>
    <x v="0"/>
  </r>
  <r>
    <x v="1"/>
    <x v="37"/>
    <x v="11"/>
    <x v="128"/>
    <x v="5"/>
    <x v="2"/>
  </r>
  <r>
    <x v="1"/>
    <x v="37"/>
    <x v="43"/>
    <x v="129"/>
    <x v="3"/>
    <x v="0"/>
  </r>
  <r>
    <x v="1"/>
    <x v="36"/>
    <x v="30"/>
    <x v="130"/>
    <x v="12"/>
    <x v="0"/>
  </r>
  <r>
    <x v="1"/>
    <x v="36"/>
    <x v="7"/>
    <x v="131"/>
    <x v="6"/>
    <x v="0"/>
  </r>
  <r>
    <x v="1"/>
    <x v="36"/>
    <x v="44"/>
    <x v="132"/>
    <x v="5"/>
    <x v="2"/>
  </r>
  <r>
    <x v="1"/>
    <x v="36"/>
    <x v="31"/>
    <x v="133"/>
    <x v="5"/>
    <x v="2"/>
  </r>
  <r>
    <x v="1"/>
    <x v="38"/>
    <x v="45"/>
    <x v="134"/>
    <x v="3"/>
    <x v="0"/>
  </r>
  <r>
    <x v="1"/>
    <x v="38"/>
    <x v="3"/>
    <x v="135"/>
    <x v="0"/>
    <x v="0"/>
  </r>
  <r>
    <x v="1"/>
    <x v="38"/>
    <x v="46"/>
    <x v="136"/>
    <x v="12"/>
    <x v="0"/>
  </r>
  <r>
    <x v="1"/>
    <x v="38"/>
    <x v="47"/>
    <x v="137"/>
    <x v="12"/>
    <x v="0"/>
  </r>
  <r>
    <x v="1"/>
    <x v="38"/>
    <x v="0"/>
    <x v="138"/>
    <x v="0"/>
    <x v="0"/>
  </r>
  <r>
    <x v="1"/>
    <x v="38"/>
    <x v="48"/>
    <x v="139"/>
    <x v="12"/>
    <x v="0"/>
  </r>
  <r>
    <x v="1"/>
    <x v="38"/>
    <x v="7"/>
    <x v="140"/>
    <x v="6"/>
    <x v="0"/>
  </r>
  <r>
    <x v="1"/>
    <x v="38"/>
    <x v="37"/>
    <x v="141"/>
    <x v="12"/>
    <x v="0"/>
  </r>
  <r>
    <x v="1"/>
    <x v="39"/>
    <x v="49"/>
    <x v="142"/>
    <x v="12"/>
    <x v="0"/>
  </r>
  <r>
    <x v="1"/>
    <x v="39"/>
    <x v="50"/>
    <x v="143"/>
    <x v="12"/>
    <x v="0"/>
  </r>
  <r>
    <x v="1"/>
    <x v="39"/>
    <x v="0"/>
    <x v="144"/>
    <x v="0"/>
    <x v="0"/>
  </r>
  <r>
    <x v="1"/>
    <x v="39"/>
    <x v="8"/>
    <x v="145"/>
    <x v="5"/>
    <x v="2"/>
  </r>
  <r>
    <x v="1"/>
    <x v="39"/>
    <x v="46"/>
    <x v="146"/>
    <x v="12"/>
    <x v="0"/>
  </r>
  <r>
    <x v="1"/>
    <x v="39"/>
    <x v="21"/>
    <x v="147"/>
    <x v="10"/>
    <x v="4"/>
  </r>
  <r>
    <x v="1"/>
    <x v="39"/>
    <x v="35"/>
    <x v="148"/>
    <x v="12"/>
    <x v="0"/>
  </r>
  <r>
    <x v="1"/>
    <x v="39"/>
    <x v="3"/>
    <x v="149"/>
    <x v="0"/>
    <x v="0"/>
  </r>
  <r>
    <x v="1"/>
    <x v="39"/>
    <x v="7"/>
    <x v="150"/>
    <x v="6"/>
    <x v="0"/>
  </r>
  <r>
    <x v="1"/>
    <x v="39"/>
    <x v="13"/>
    <x v="151"/>
    <x v="8"/>
    <x v="0"/>
  </r>
  <r>
    <x v="1"/>
    <x v="40"/>
    <x v="10"/>
    <x v="152"/>
    <x v="6"/>
    <x v="0"/>
  </r>
  <r>
    <x v="1"/>
    <x v="40"/>
    <x v="2"/>
    <x v="153"/>
    <x v="2"/>
    <x v="1"/>
  </r>
  <r>
    <x v="1"/>
    <x v="40"/>
    <x v="12"/>
    <x v="154"/>
    <x v="2"/>
    <x v="3"/>
  </r>
  <r>
    <x v="1"/>
    <x v="40"/>
    <x v="37"/>
    <x v="155"/>
    <x v="12"/>
    <x v="0"/>
  </r>
  <r>
    <x v="1"/>
    <x v="40"/>
    <x v="43"/>
    <x v="156"/>
    <x v="3"/>
    <x v="4"/>
  </r>
  <r>
    <x v="1"/>
    <x v="41"/>
    <x v="51"/>
    <x v="157"/>
    <x v="12"/>
    <x v="4"/>
  </r>
  <r>
    <x v="1"/>
    <x v="41"/>
    <x v="31"/>
    <x v="158"/>
    <x v="5"/>
    <x v="2"/>
  </r>
  <r>
    <x v="1"/>
    <x v="41"/>
    <x v="5"/>
    <x v="159"/>
    <x v="4"/>
    <x v="0"/>
  </r>
  <r>
    <x v="1"/>
    <x v="42"/>
    <x v="30"/>
    <x v="160"/>
    <x v="12"/>
    <x v="0"/>
  </r>
  <r>
    <x v="1"/>
    <x v="42"/>
    <x v="35"/>
    <x v="161"/>
    <x v="12"/>
    <x v="0"/>
  </r>
  <r>
    <x v="1"/>
    <x v="42"/>
    <x v="37"/>
    <x v="162"/>
    <x v="12"/>
    <x v="0"/>
  </r>
  <r>
    <x v="1"/>
    <x v="42"/>
    <x v="52"/>
    <x v="163"/>
    <x v="12"/>
    <x v="0"/>
  </r>
  <r>
    <x v="1"/>
    <x v="42"/>
    <x v="3"/>
    <x v="149"/>
    <x v="0"/>
    <x v="0"/>
  </r>
  <r>
    <x v="1"/>
    <x v="42"/>
    <x v="0"/>
    <x v="164"/>
    <x v="0"/>
    <x v="0"/>
  </r>
  <r>
    <x v="1"/>
    <x v="42"/>
    <x v="2"/>
    <x v="165"/>
    <x v="2"/>
    <x v="1"/>
  </r>
  <r>
    <x v="1"/>
    <x v="42"/>
    <x v="53"/>
    <x v="166"/>
    <x v="12"/>
    <x v="0"/>
  </r>
  <r>
    <x v="1"/>
    <x v="42"/>
    <x v="43"/>
    <x v="167"/>
    <x v="3"/>
    <x v="0"/>
  </r>
  <r>
    <x v="1"/>
    <x v="42"/>
    <x v="9"/>
    <x v="168"/>
    <x v="7"/>
    <x v="2"/>
  </r>
  <r>
    <x v="1"/>
    <x v="43"/>
    <x v="54"/>
    <x v="169"/>
    <x v="9"/>
    <x v="5"/>
  </r>
  <r>
    <x v="1"/>
    <x v="43"/>
    <x v="55"/>
    <x v="170"/>
    <x v="4"/>
    <x v="0"/>
  </r>
  <r>
    <x v="1"/>
    <x v="43"/>
    <x v="21"/>
    <x v="171"/>
    <x v="10"/>
    <x v="4"/>
  </r>
  <r>
    <x v="1"/>
    <x v="43"/>
    <x v="3"/>
    <x v="172"/>
    <x v="0"/>
    <x v="0"/>
  </r>
  <r>
    <x v="1"/>
    <x v="44"/>
    <x v="7"/>
    <x v="173"/>
    <x v="6"/>
    <x v="0"/>
  </r>
  <r>
    <x v="1"/>
    <x v="44"/>
    <x v="3"/>
    <x v="174"/>
    <x v="0"/>
    <x v="4"/>
  </r>
  <r>
    <x v="1"/>
    <x v="44"/>
    <x v="56"/>
    <x v="175"/>
    <x v="12"/>
    <x v="0"/>
  </r>
  <r>
    <x v="1"/>
    <x v="44"/>
    <x v="4"/>
    <x v="176"/>
    <x v="3"/>
    <x v="0"/>
  </r>
  <r>
    <x v="1"/>
    <x v="45"/>
    <x v="30"/>
    <x v="132"/>
    <x v="12"/>
    <x v="0"/>
  </r>
  <r>
    <x v="1"/>
    <x v="45"/>
    <x v="7"/>
    <x v="177"/>
    <x v="6"/>
    <x v="0"/>
  </r>
  <r>
    <x v="1"/>
    <x v="45"/>
    <x v="11"/>
    <x v="178"/>
    <x v="5"/>
    <x v="2"/>
  </r>
  <r>
    <x v="1"/>
    <x v="45"/>
    <x v="0"/>
    <x v="179"/>
    <x v="0"/>
    <x v="0"/>
  </r>
  <r>
    <x v="1"/>
    <x v="45"/>
    <x v="37"/>
    <x v="180"/>
    <x v="12"/>
    <x v="0"/>
  </r>
  <r>
    <x v="1"/>
    <x v="46"/>
    <x v="35"/>
    <x v="181"/>
    <x v="12"/>
    <x v="0"/>
  </r>
  <r>
    <x v="1"/>
    <x v="46"/>
    <x v="7"/>
    <x v="182"/>
    <x v="6"/>
    <x v="0"/>
  </r>
  <r>
    <x v="1"/>
    <x v="46"/>
    <x v="28"/>
    <x v="183"/>
    <x v="9"/>
    <x v="5"/>
  </r>
  <r>
    <x v="1"/>
    <x v="46"/>
    <x v="57"/>
    <x v="184"/>
    <x v="9"/>
    <x v="7"/>
  </r>
  <r>
    <x v="1"/>
    <x v="46"/>
    <x v="37"/>
    <x v="185"/>
    <x v="12"/>
    <x v="0"/>
  </r>
  <r>
    <x v="1"/>
    <x v="46"/>
    <x v="9"/>
    <x v="186"/>
    <x v="7"/>
    <x v="2"/>
  </r>
  <r>
    <x v="1"/>
    <x v="46"/>
    <x v="58"/>
    <x v="187"/>
    <x v="12"/>
    <x v="0"/>
  </r>
  <r>
    <x v="1"/>
    <x v="47"/>
    <x v="0"/>
    <x v="188"/>
    <x v="0"/>
    <x v="0"/>
  </r>
  <r>
    <x v="1"/>
    <x v="47"/>
    <x v="19"/>
    <x v="189"/>
    <x v="0"/>
    <x v="0"/>
  </r>
  <r>
    <x v="1"/>
    <x v="47"/>
    <x v="3"/>
    <x v="190"/>
    <x v="0"/>
    <x v="0"/>
  </r>
  <r>
    <x v="1"/>
    <x v="48"/>
    <x v="13"/>
    <x v="191"/>
    <x v="8"/>
    <x v="0"/>
  </r>
  <r>
    <x v="1"/>
    <x v="48"/>
    <x v="7"/>
    <x v="192"/>
    <x v="6"/>
    <x v="0"/>
  </r>
  <r>
    <x v="1"/>
    <x v="48"/>
    <x v="3"/>
    <x v="193"/>
    <x v="0"/>
    <x v="0"/>
  </r>
  <r>
    <x v="1"/>
    <x v="48"/>
    <x v="59"/>
    <x v="194"/>
    <x v="0"/>
    <x v="0"/>
  </r>
  <r>
    <x v="1"/>
    <x v="48"/>
    <x v="11"/>
    <x v="195"/>
    <x v="5"/>
    <x v="2"/>
  </r>
  <r>
    <x v="1"/>
    <x v="49"/>
    <x v="60"/>
    <x v="110"/>
    <x v="12"/>
    <x v="0"/>
  </r>
  <r>
    <x v="1"/>
    <x v="49"/>
    <x v="30"/>
    <x v="196"/>
    <x v="12"/>
    <x v="4"/>
  </r>
  <r>
    <x v="1"/>
    <x v="50"/>
    <x v="53"/>
    <x v="197"/>
    <x v="12"/>
    <x v="0"/>
  </r>
  <r>
    <x v="1"/>
    <x v="50"/>
    <x v="35"/>
    <x v="198"/>
    <x v="12"/>
    <x v="0"/>
  </r>
  <r>
    <x v="1"/>
    <x v="50"/>
    <x v="7"/>
    <x v="199"/>
    <x v="15"/>
    <x v="0"/>
  </r>
  <r>
    <x v="1"/>
    <x v="50"/>
    <x v="28"/>
    <x v="200"/>
    <x v="9"/>
    <x v="5"/>
  </r>
  <r>
    <x v="1"/>
    <x v="51"/>
    <x v="33"/>
    <x v="201"/>
    <x v="12"/>
    <x v="0"/>
  </r>
  <r>
    <x v="1"/>
    <x v="51"/>
    <x v="33"/>
    <x v="202"/>
    <x v="12"/>
    <x v="0"/>
  </r>
  <r>
    <x v="1"/>
    <x v="51"/>
    <x v="49"/>
    <x v="203"/>
    <x v="12"/>
    <x v="0"/>
  </r>
  <r>
    <x v="1"/>
    <x v="51"/>
    <x v="30"/>
    <x v="204"/>
    <x v="12"/>
    <x v="0"/>
  </r>
  <r>
    <x v="1"/>
    <x v="51"/>
    <x v="49"/>
    <x v="1"/>
    <x v="12"/>
    <x v="0"/>
  </r>
  <r>
    <x v="1"/>
    <x v="51"/>
    <x v="38"/>
    <x v="205"/>
    <x v="12"/>
    <x v="0"/>
  </r>
  <r>
    <x v="1"/>
    <x v="51"/>
    <x v="37"/>
    <x v="206"/>
    <x v="12"/>
    <x v="0"/>
  </r>
  <r>
    <x v="1"/>
    <x v="51"/>
    <x v="30"/>
    <x v="207"/>
    <x v="12"/>
    <x v="0"/>
  </r>
  <r>
    <x v="1"/>
    <x v="51"/>
    <x v="0"/>
    <x v="208"/>
    <x v="0"/>
    <x v="0"/>
  </r>
  <r>
    <x v="1"/>
    <x v="51"/>
    <x v="0"/>
    <x v="209"/>
    <x v="0"/>
    <x v="0"/>
  </r>
  <r>
    <x v="1"/>
    <x v="51"/>
    <x v="55"/>
    <x v="210"/>
    <x v="4"/>
    <x v="0"/>
  </r>
  <r>
    <x v="1"/>
    <x v="51"/>
    <x v="20"/>
    <x v="211"/>
    <x v="4"/>
    <x v="0"/>
  </r>
  <r>
    <x v="1"/>
    <x v="51"/>
    <x v="55"/>
    <x v="212"/>
    <x v="4"/>
    <x v="0"/>
  </r>
  <r>
    <x v="1"/>
    <x v="51"/>
    <x v="20"/>
    <x v="213"/>
    <x v="4"/>
    <x v="0"/>
  </r>
  <r>
    <x v="1"/>
    <x v="51"/>
    <x v="8"/>
    <x v="214"/>
    <x v="5"/>
    <x v="2"/>
  </r>
  <r>
    <x v="1"/>
    <x v="51"/>
    <x v="31"/>
    <x v="215"/>
    <x v="5"/>
    <x v="2"/>
  </r>
  <r>
    <x v="1"/>
    <x v="51"/>
    <x v="31"/>
    <x v="216"/>
    <x v="5"/>
    <x v="2"/>
  </r>
  <r>
    <x v="1"/>
    <x v="51"/>
    <x v="21"/>
    <x v="217"/>
    <x v="10"/>
    <x v="4"/>
  </r>
  <r>
    <x v="1"/>
    <x v="51"/>
    <x v="0"/>
    <x v="218"/>
    <x v="0"/>
    <x v="0"/>
  </r>
  <r>
    <x v="1"/>
    <x v="51"/>
    <x v="34"/>
    <x v="219"/>
    <x v="12"/>
    <x v="0"/>
  </r>
  <r>
    <x v="1"/>
    <x v="52"/>
    <x v="61"/>
    <x v="220"/>
    <x v="3"/>
    <x v="0"/>
  </r>
  <r>
    <x v="1"/>
    <x v="52"/>
    <x v="47"/>
    <x v="221"/>
    <x v="12"/>
    <x v="0"/>
  </r>
  <r>
    <x v="1"/>
    <x v="52"/>
    <x v="48"/>
    <x v="222"/>
    <x v="12"/>
    <x v="0"/>
  </r>
  <r>
    <x v="1"/>
    <x v="52"/>
    <x v="49"/>
    <x v="223"/>
    <x v="12"/>
    <x v="0"/>
  </r>
  <r>
    <x v="1"/>
    <x v="52"/>
    <x v="2"/>
    <x v="224"/>
    <x v="2"/>
    <x v="1"/>
  </r>
  <r>
    <x v="1"/>
    <x v="52"/>
    <x v="0"/>
    <x v="225"/>
    <x v="0"/>
    <x v="0"/>
  </r>
  <r>
    <x v="1"/>
    <x v="52"/>
    <x v="59"/>
    <x v="226"/>
    <x v="0"/>
    <x v="0"/>
  </r>
  <r>
    <x v="1"/>
    <x v="52"/>
    <x v="44"/>
    <x v="227"/>
    <x v="5"/>
    <x v="2"/>
  </r>
  <r>
    <x v="1"/>
    <x v="52"/>
    <x v="11"/>
    <x v="228"/>
    <x v="5"/>
    <x v="2"/>
  </r>
  <r>
    <x v="1"/>
    <x v="53"/>
    <x v="28"/>
    <x v="229"/>
    <x v="9"/>
    <x v="5"/>
  </r>
  <r>
    <x v="1"/>
    <x v="53"/>
    <x v="20"/>
    <x v="230"/>
    <x v="4"/>
    <x v="0"/>
  </r>
  <r>
    <x v="1"/>
    <x v="53"/>
    <x v="46"/>
    <x v="112"/>
    <x v="12"/>
    <x v="0"/>
  </r>
  <r>
    <x v="1"/>
    <x v="53"/>
    <x v="62"/>
    <x v="40"/>
    <x v="9"/>
    <x v="4"/>
  </r>
  <r>
    <x v="1"/>
    <x v="54"/>
    <x v="57"/>
    <x v="231"/>
    <x v="9"/>
    <x v="4"/>
  </r>
  <r>
    <x v="1"/>
    <x v="54"/>
    <x v="55"/>
    <x v="232"/>
    <x v="4"/>
    <x v="0"/>
  </r>
  <r>
    <x v="1"/>
    <x v="54"/>
    <x v="31"/>
    <x v="132"/>
    <x v="5"/>
    <x v="2"/>
  </r>
  <r>
    <x v="1"/>
    <x v="55"/>
    <x v="21"/>
    <x v="233"/>
    <x v="10"/>
    <x v="4"/>
  </r>
  <r>
    <x v="2"/>
    <x v="56"/>
    <x v="7"/>
    <x v="234"/>
    <x v="6"/>
    <x v="0"/>
  </r>
  <r>
    <x v="2"/>
    <x v="56"/>
    <x v="13"/>
    <x v="235"/>
    <x v="8"/>
    <x v="0"/>
  </r>
  <r>
    <x v="2"/>
    <x v="56"/>
    <x v="28"/>
    <x v="236"/>
    <x v="9"/>
    <x v="5"/>
  </r>
  <r>
    <x v="2"/>
    <x v="56"/>
    <x v="49"/>
    <x v="237"/>
    <x v="12"/>
    <x v="0"/>
  </r>
  <r>
    <x v="2"/>
    <x v="56"/>
    <x v="37"/>
    <x v="238"/>
    <x v="12"/>
    <x v="0"/>
  </r>
  <r>
    <x v="2"/>
    <x v="57"/>
    <x v="3"/>
    <x v="239"/>
    <x v="0"/>
    <x v="0"/>
  </r>
  <r>
    <x v="2"/>
    <x v="57"/>
    <x v="20"/>
    <x v="240"/>
    <x v="4"/>
    <x v="0"/>
  </r>
  <r>
    <x v="2"/>
    <x v="57"/>
    <x v="55"/>
    <x v="241"/>
    <x v="4"/>
    <x v="0"/>
  </r>
  <r>
    <x v="2"/>
    <x v="58"/>
    <x v="8"/>
    <x v="242"/>
    <x v="5"/>
    <x v="2"/>
  </r>
  <r>
    <x v="2"/>
    <x v="58"/>
    <x v="6"/>
    <x v="243"/>
    <x v="5"/>
    <x v="2"/>
  </r>
  <r>
    <x v="2"/>
    <x v="58"/>
    <x v="11"/>
    <x v="244"/>
    <x v="5"/>
    <x v="2"/>
  </r>
  <r>
    <x v="2"/>
    <x v="58"/>
    <x v="13"/>
    <x v="245"/>
    <x v="5"/>
    <x v="0"/>
  </r>
  <r>
    <x v="2"/>
    <x v="58"/>
    <x v="19"/>
    <x v="246"/>
    <x v="0"/>
    <x v="0"/>
  </r>
  <r>
    <x v="2"/>
    <x v="58"/>
    <x v="63"/>
    <x v="247"/>
    <x v="0"/>
    <x v="0"/>
  </r>
  <r>
    <x v="2"/>
    <x v="58"/>
    <x v="19"/>
    <x v="248"/>
    <x v="0"/>
    <x v="0"/>
  </r>
  <r>
    <x v="2"/>
    <x v="58"/>
    <x v="43"/>
    <x v="249"/>
    <x v="3"/>
    <x v="0"/>
  </r>
  <r>
    <x v="2"/>
    <x v="58"/>
    <x v="7"/>
    <x v="250"/>
    <x v="6"/>
    <x v="0"/>
  </r>
  <r>
    <x v="2"/>
    <x v="58"/>
    <x v="20"/>
    <x v="251"/>
    <x v="4"/>
    <x v="0"/>
  </r>
  <r>
    <x v="2"/>
    <x v="58"/>
    <x v="64"/>
    <x v="252"/>
    <x v="13"/>
    <x v="1"/>
  </r>
  <r>
    <x v="2"/>
    <x v="58"/>
    <x v="9"/>
    <x v="253"/>
    <x v="7"/>
    <x v="2"/>
  </r>
  <r>
    <x v="2"/>
    <x v="58"/>
    <x v="58"/>
    <x v="254"/>
    <x v="12"/>
    <x v="0"/>
  </r>
  <r>
    <x v="2"/>
    <x v="58"/>
    <x v="48"/>
    <x v="255"/>
    <x v="12"/>
    <x v="0"/>
  </r>
  <r>
    <x v="2"/>
    <x v="58"/>
    <x v="65"/>
    <x v="256"/>
    <x v="12"/>
    <x v="0"/>
  </r>
  <r>
    <x v="2"/>
    <x v="58"/>
    <x v="66"/>
    <x v="257"/>
    <x v="12"/>
    <x v="0"/>
  </r>
  <r>
    <x v="2"/>
    <x v="58"/>
    <x v="35"/>
    <x v="258"/>
    <x v="12"/>
    <x v="0"/>
  </r>
  <r>
    <x v="2"/>
    <x v="58"/>
    <x v="67"/>
    <x v="259"/>
    <x v="12"/>
    <x v="0"/>
  </r>
  <r>
    <x v="2"/>
    <x v="58"/>
    <x v="68"/>
    <x v="260"/>
    <x v="2"/>
    <x v="1"/>
  </r>
  <r>
    <x v="2"/>
    <x v="58"/>
    <x v="59"/>
    <x v="261"/>
    <x v="0"/>
    <x v="3"/>
  </r>
  <r>
    <x v="2"/>
    <x v="58"/>
    <x v="4"/>
    <x v="262"/>
    <x v="3"/>
    <x v="0"/>
  </r>
  <r>
    <x v="2"/>
    <x v="59"/>
    <x v="3"/>
    <x v="263"/>
    <x v="0"/>
    <x v="0"/>
  </r>
  <r>
    <x v="2"/>
    <x v="59"/>
    <x v="5"/>
    <x v="264"/>
    <x v="4"/>
    <x v="0"/>
  </r>
  <r>
    <x v="2"/>
    <x v="60"/>
    <x v="69"/>
    <x v="265"/>
    <x v="16"/>
    <x v="2"/>
  </r>
  <r>
    <x v="2"/>
    <x v="60"/>
    <x v="70"/>
    <x v="266"/>
    <x v="12"/>
    <x v="8"/>
  </r>
  <r>
    <x v="2"/>
    <x v="61"/>
    <x v="63"/>
    <x v="267"/>
    <x v="0"/>
    <x v="0"/>
  </r>
  <r>
    <x v="2"/>
    <x v="61"/>
    <x v="20"/>
    <x v="268"/>
    <x v="4"/>
    <x v="0"/>
  </r>
  <r>
    <x v="2"/>
    <x v="62"/>
    <x v="63"/>
    <x v="269"/>
    <x v="0"/>
    <x v="0"/>
  </r>
  <r>
    <x v="2"/>
    <x v="62"/>
    <x v="6"/>
    <x v="270"/>
    <x v="5"/>
    <x v="2"/>
  </r>
  <r>
    <x v="2"/>
    <x v="62"/>
    <x v="1"/>
    <x v="271"/>
    <x v="1"/>
    <x v="0"/>
  </r>
  <r>
    <x v="2"/>
    <x v="62"/>
    <x v="7"/>
    <x v="272"/>
    <x v="6"/>
    <x v="0"/>
  </r>
  <r>
    <x v="2"/>
    <x v="62"/>
    <x v="9"/>
    <x v="273"/>
    <x v="7"/>
    <x v="2"/>
  </r>
  <r>
    <x v="2"/>
    <x v="62"/>
    <x v="21"/>
    <x v="274"/>
    <x v="10"/>
    <x v="4"/>
  </r>
  <r>
    <x v="2"/>
    <x v="63"/>
    <x v="3"/>
    <x v="275"/>
    <x v="0"/>
    <x v="0"/>
  </r>
  <r>
    <x v="2"/>
    <x v="63"/>
    <x v="61"/>
    <x v="276"/>
    <x v="3"/>
    <x v="0"/>
  </r>
  <r>
    <x v="2"/>
    <x v="64"/>
    <x v="6"/>
    <x v="277"/>
    <x v="5"/>
    <x v="2"/>
  </r>
  <r>
    <x v="2"/>
    <x v="64"/>
    <x v="17"/>
    <x v="278"/>
    <x v="5"/>
    <x v="2"/>
  </r>
  <r>
    <x v="2"/>
    <x v="64"/>
    <x v="22"/>
    <x v="279"/>
    <x v="9"/>
    <x v="0"/>
  </r>
  <r>
    <x v="2"/>
    <x v="64"/>
    <x v="71"/>
    <x v="280"/>
    <x v="9"/>
    <x v="4"/>
  </r>
  <r>
    <x v="2"/>
    <x v="64"/>
    <x v="9"/>
    <x v="281"/>
    <x v="7"/>
    <x v="2"/>
  </r>
  <r>
    <x v="2"/>
    <x v="64"/>
    <x v="3"/>
    <x v="282"/>
    <x v="0"/>
    <x v="0"/>
  </r>
  <r>
    <x v="2"/>
    <x v="65"/>
    <x v="12"/>
    <x v="283"/>
    <x v="2"/>
    <x v="2"/>
  </r>
  <r>
    <x v="2"/>
    <x v="65"/>
    <x v="63"/>
    <x v="284"/>
    <x v="0"/>
    <x v="0"/>
  </r>
  <r>
    <x v="2"/>
    <x v="65"/>
    <x v="9"/>
    <x v="285"/>
    <x v="7"/>
    <x v="2"/>
  </r>
  <r>
    <x v="2"/>
    <x v="65"/>
    <x v="1"/>
    <x v="40"/>
    <x v="1"/>
    <x v="0"/>
  </r>
  <r>
    <x v="2"/>
    <x v="66"/>
    <x v="7"/>
    <x v="286"/>
    <x v="6"/>
    <x v="0"/>
  </r>
  <r>
    <x v="2"/>
    <x v="67"/>
    <x v="13"/>
    <x v="287"/>
    <x v="8"/>
    <x v="0"/>
  </r>
  <r>
    <x v="2"/>
    <x v="67"/>
    <x v="6"/>
    <x v="288"/>
    <x v="5"/>
    <x v="2"/>
  </r>
  <r>
    <x v="2"/>
    <x v="68"/>
    <x v="72"/>
    <x v="289"/>
    <x v="4"/>
    <x v="0"/>
  </r>
  <r>
    <x v="2"/>
    <x v="69"/>
    <x v="63"/>
    <x v="290"/>
    <x v="0"/>
    <x v="0"/>
  </r>
  <r>
    <x v="2"/>
    <x v="69"/>
    <x v="59"/>
    <x v="291"/>
    <x v="0"/>
    <x v="0"/>
  </r>
  <r>
    <x v="2"/>
    <x v="69"/>
    <x v="59"/>
    <x v="292"/>
    <x v="0"/>
    <x v="0"/>
  </r>
  <r>
    <x v="2"/>
    <x v="69"/>
    <x v="63"/>
    <x v="293"/>
    <x v="0"/>
    <x v="0"/>
  </r>
  <r>
    <x v="2"/>
    <x v="69"/>
    <x v="3"/>
    <x v="294"/>
    <x v="0"/>
    <x v="0"/>
  </r>
  <r>
    <x v="2"/>
    <x v="69"/>
    <x v="63"/>
    <x v="295"/>
    <x v="0"/>
    <x v="0"/>
  </r>
  <r>
    <x v="2"/>
    <x v="69"/>
    <x v="3"/>
    <x v="41"/>
    <x v="0"/>
    <x v="0"/>
  </r>
  <r>
    <x v="2"/>
    <x v="69"/>
    <x v="5"/>
    <x v="296"/>
    <x v="4"/>
    <x v="0"/>
  </r>
  <r>
    <x v="2"/>
    <x v="69"/>
    <x v="55"/>
    <x v="297"/>
    <x v="4"/>
    <x v="0"/>
  </r>
  <r>
    <x v="2"/>
    <x v="69"/>
    <x v="55"/>
    <x v="298"/>
    <x v="4"/>
    <x v="0"/>
  </r>
  <r>
    <x v="2"/>
    <x v="69"/>
    <x v="9"/>
    <x v="299"/>
    <x v="7"/>
    <x v="2"/>
  </r>
  <r>
    <x v="2"/>
    <x v="69"/>
    <x v="21"/>
    <x v="300"/>
    <x v="10"/>
    <x v="4"/>
  </r>
  <r>
    <x v="2"/>
    <x v="69"/>
    <x v="6"/>
    <x v="301"/>
    <x v="5"/>
    <x v="2"/>
  </r>
  <r>
    <x v="2"/>
    <x v="69"/>
    <x v="11"/>
    <x v="302"/>
    <x v="5"/>
    <x v="2"/>
  </r>
  <r>
    <x v="2"/>
    <x v="69"/>
    <x v="13"/>
    <x v="303"/>
    <x v="8"/>
    <x v="0"/>
  </r>
  <r>
    <x v="2"/>
    <x v="69"/>
    <x v="19"/>
    <x v="304"/>
    <x v="0"/>
    <x v="0"/>
  </r>
  <r>
    <x v="2"/>
    <x v="69"/>
    <x v="5"/>
    <x v="305"/>
    <x v="4"/>
    <x v="0"/>
  </r>
  <r>
    <x v="2"/>
    <x v="70"/>
    <x v="11"/>
    <x v="306"/>
    <x v="5"/>
    <x v="2"/>
  </r>
  <r>
    <x v="2"/>
    <x v="70"/>
    <x v="29"/>
    <x v="307"/>
    <x v="2"/>
    <x v="0"/>
  </r>
  <r>
    <x v="2"/>
    <x v="70"/>
    <x v="7"/>
    <x v="308"/>
    <x v="6"/>
    <x v="4"/>
  </r>
  <r>
    <x v="2"/>
    <x v="70"/>
    <x v="5"/>
    <x v="309"/>
    <x v="4"/>
    <x v="0"/>
  </r>
  <r>
    <x v="2"/>
    <x v="70"/>
    <x v="13"/>
    <x v="310"/>
    <x v="8"/>
    <x v="0"/>
  </r>
  <r>
    <x v="2"/>
    <x v="70"/>
    <x v="55"/>
    <x v="311"/>
    <x v="4"/>
    <x v="0"/>
  </r>
  <r>
    <x v="2"/>
    <x v="71"/>
    <x v="6"/>
    <x v="312"/>
    <x v="5"/>
    <x v="2"/>
  </r>
  <r>
    <x v="2"/>
    <x v="71"/>
    <x v="63"/>
    <x v="313"/>
    <x v="0"/>
    <x v="0"/>
  </r>
  <r>
    <x v="2"/>
    <x v="71"/>
    <x v="13"/>
    <x v="314"/>
    <x v="8"/>
    <x v="0"/>
  </r>
  <r>
    <x v="2"/>
    <x v="72"/>
    <x v="12"/>
    <x v="315"/>
    <x v="2"/>
    <x v="3"/>
  </r>
  <r>
    <x v="2"/>
    <x v="72"/>
    <x v="3"/>
    <x v="316"/>
    <x v="0"/>
    <x v="0"/>
  </r>
  <r>
    <x v="2"/>
    <x v="72"/>
    <x v="7"/>
    <x v="317"/>
    <x v="6"/>
    <x v="0"/>
  </r>
  <r>
    <x v="2"/>
    <x v="72"/>
    <x v="71"/>
    <x v="318"/>
    <x v="9"/>
    <x v="5"/>
  </r>
  <r>
    <x v="2"/>
    <x v="73"/>
    <x v="21"/>
    <x v="319"/>
    <x v="10"/>
    <x v="7"/>
  </r>
  <r>
    <x v="2"/>
    <x v="73"/>
    <x v="42"/>
    <x v="126"/>
    <x v="10"/>
    <x v="0"/>
  </r>
  <r>
    <x v="2"/>
    <x v="73"/>
    <x v="29"/>
    <x v="320"/>
    <x v="2"/>
    <x v="0"/>
  </r>
  <r>
    <x v="2"/>
    <x v="73"/>
    <x v="13"/>
    <x v="321"/>
    <x v="8"/>
    <x v="0"/>
  </r>
  <r>
    <x v="2"/>
    <x v="74"/>
    <x v="63"/>
    <x v="322"/>
    <x v="0"/>
    <x v="0"/>
  </r>
  <r>
    <x v="2"/>
    <x v="74"/>
    <x v="8"/>
    <x v="323"/>
    <x v="5"/>
    <x v="2"/>
  </r>
  <r>
    <x v="2"/>
    <x v="74"/>
    <x v="20"/>
    <x v="324"/>
    <x v="4"/>
    <x v="0"/>
  </r>
  <r>
    <x v="2"/>
    <x v="75"/>
    <x v="11"/>
    <x v="244"/>
    <x v="5"/>
    <x v="2"/>
  </r>
  <r>
    <x v="2"/>
    <x v="75"/>
    <x v="73"/>
    <x v="325"/>
    <x v="12"/>
    <x v="0"/>
  </r>
  <r>
    <x v="2"/>
    <x v="75"/>
    <x v="3"/>
    <x v="326"/>
    <x v="0"/>
    <x v="0"/>
  </r>
  <r>
    <x v="2"/>
    <x v="75"/>
    <x v="63"/>
    <x v="327"/>
    <x v="0"/>
    <x v="0"/>
  </r>
  <r>
    <x v="2"/>
    <x v="75"/>
    <x v="72"/>
    <x v="328"/>
    <x v="4"/>
    <x v="0"/>
  </r>
  <r>
    <x v="2"/>
    <x v="75"/>
    <x v="13"/>
    <x v="329"/>
    <x v="8"/>
    <x v="0"/>
  </r>
  <r>
    <x v="2"/>
    <x v="75"/>
    <x v="21"/>
    <x v="319"/>
    <x v="10"/>
    <x v="4"/>
  </r>
  <r>
    <x v="2"/>
    <x v="75"/>
    <x v="9"/>
    <x v="330"/>
    <x v="7"/>
    <x v="2"/>
  </r>
  <r>
    <x v="2"/>
    <x v="75"/>
    <x v="5"/>
    <x v="331"/>
    <x v="4"/>
    <x v="0"/>
  </r>
  <r>
    <x v="2"/>
    <x v="76"/>
    <x v="74"/>
    <x v="19"/>
    <x v="9"/>
    <x v="4"/>
  </r>
  <r>
    <x v="2"/>
    <x v="76"/>
    <x v="8"/>
    <x v="332"/>
    <x v="5"/>
    <x v="2"/>
  </r>
  <r>
    <x v="2"/>
    <x v="77"/>
    <x v="63"/>
    <x v="333"/>
    <x v="0"/>
    <x v="0"/>
  </r>
  <r>
    <x v="2"/>
    <x v="77"/>
    <x v="63"/>
    <x v="334"/>
    <x v="0"/>
    <x v="0"/>
  </r>
  <r>
    <x v="2"/>
    <x v="77"/>
    <x v="75"/>
    <x v="257"/>
    <x v="0"/>
    <x v="0"/>
  </r>
  <r>
    <x v="2"/>
    <x v="77"/>
    <x v="3"/>
    <x v="335"/>
    <x v="0"/>
    <x v="0"/>
  </r>
  <r>
    <x v="2"/>
    <x v="77"/>
    <x v="63"/>
    <x v="336"/>
    <x v="0"/>
    <x v="0"/>
  </r>
  <r>
    <x v="2"/>
    <x v="77"/>
    <x v="7"/>
    <x v="337"/>
    <x v="6"/>
    <x v="0"/>
  </r>
  <r>
    <x v="2"/>
    <x v="77"/>
    <x v="7"/>
    <x v="338"/>
    <x v="6"/>
    <x v="0"/>
  </r>
  <r>
    <x v="2"/>
    <x v="77"/>
    <x v="30"/>
    <x v="339"/>
    <x v="12"/>
    <x v="0"/>
  </r>
  <r>
    <x v="2"/>
    <x v="77"/>
    <x v="49"/>
    <x v="340"/>
    <x v="12"/>
    <x v="0"/>
  </r>
  <r>
    <x v="2"/>
    <x v="77"/>
    <x v="47"/>
    <x v="341"/>
    <x v="12"/>
    <x v="0"/>
  </r>
  <r>
    <x v="2"/>
    <x v="77"/>
    <x v="76"/>
    <x v="342"/>
    <x v="12"/>
    <x v="0"/>
  </r>
  <r>
    <x v="2"/>
    <x v="77"/>
    <x v="37"/>
    <x v="343"/>
    <x v="12"/>
    <x v="0"/>
  </r>
  <r>
    <x v="2"/>
    <x v="77"/>
    <x v="77"/>
    <x v="257"/>
    <x v="12"/>
    <x v="0"/>
  </r>
  <r>
    <x v="2"/>
    <x v="77"/>
    <x v="48"/>
    <x v="255"/>
    <x v="12"/>
    <x v="0"/>
  </r>
  <r>
    <x v="2"/>
    <x v="77"/>
    <x v="5"/>
    <x v="344"/>
    <x v="4"/>
    <x v="0"/>
  </r>
  <r>
    <x v="2"/>
    <x v="77"/>
    <x v="17"/>
    <x v="345"/>
    <x v="5"/>
    <x v="2"/>
  </r>
  <r>
    <x v="2"/>
    <x v="78"/>
    <x v="3"/>
    <x v="346"/>
    <x v="0"/>
    <x v="0"/>
  </r>
  <r>
    <x v="2"/>
    <x v="78"/>
    <x v="5"/>
    <x v="347"/>
    <x v="4"/>
    <x v="0"/>
  </r>
  <r>
    <x v="2"/>
    <x v="78"/>
    <x v="35"/>
    <x v="348"/>
    <x v="12"/>
    <x v="0"/>
  </r>
  <r>
    <x v="2"/>
    <x v="79"/>
    <x v="12"/>
    <x v="349"/>
    <x v="2"/>
    <x v="4"/>
  </r>
  <r>
    <x v="2"/>
    <x v="79"/>
    <x v="6"/>
    <x v="350"/>
    <x v="5"/>
    <x v="2"/>
  </r>
  <r>
    <x v="2"/>
    <x v="79"/>
    <x v="8"/>
    <x v="351"/>
    <x v="5"/>
    <x v="2"/>
  </r>
  <r>
    <x v="2"/>
    <x v="79"/>
    <x v="33"/>
    <x v="352"/>
    <x v="12"/>
    <x v="0"/>
  </r>
  <r>
    <x v="2"/>
    <x v="79"/>
    <x v="21"/>
    <x v="353"/>
    <x v="10"/>
    <x v="4"/>
  </r>
  <r>
    <x v="3"/>
    <x v="80"/>
    <x v="78"/>
    <x v="354"/>
    <x v="17"/>
    <x v="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7">
  <r>
    <x v="0"/>
    <x v="0"/>
  </r>
  <r>
    <x v="1"/>
    <x v="1"/>
  </r>
  <r>
    <x v="2"/>
    <x v="0"/>
  </r>
  <r>
    <x v="3"/>
    <x v="1"/>
  </r>
  <r>
    <x v="0"/>
    <x v="0"/>
  </r>
  <r>
    <x v="4"/>
    <x v="2"/>
  </r>
  <r>
    <x v="5"/>
    <x v="1"/>
  </r>
  <r>
    <x v="1"/>
    <x v="1"/>
  </r>
  <r>
    <x v="4"/>
    <x v="2"/>
  </r>
  <r>
    <x v="1"/>
    <x v="1"/>
  </r>
  <r>
    <x v="3"/>
    <x v="1"/>
  </r>
  <r>
    <x v="6"/>
    <x v="1"/>
  </r>
  <r>
    <x v="7"/>
    <x v="2"/>
  </r>
  <r>
    <x v="8"/>
    <x v="1"/>
  </r>
  <r>
    <x v="2"/>
    <x v="0"/>
  </r>
  <r>
    <x v="6"/>
    <x v="2"/>
  </r>
  <r>
    <x v="3"/>
    <x v="1"/>
  </r>
  <r>
    <x v="0"/>
    <x v="0"/>
  </r>
  <r>
    <x v="1"/>
    <x v="1"/>
  </r>
  <r>
    <x v="7"/>
    <x v="2"/>
  </r>
  <r>
    <x v="9"/>
    <x v="3"/>
  </r>
  <r>
    <x v="10"/>
    <x v="1"/>
  </r>
  <r>
    <x v="0"/>
    <x v="0"/>
  </r>
  <r>
    <x v="11"/>
    <x v="1"/>
  </r>
  <r>
    <x v="12"/>
    <x v="4"/>
  </r>
  <r>
    <x v="0"/>
    <x v="0"/>
  </r>
  <r>
    <x v="0"/>
    <x v="0"/>
  </r>
  <r>
    <x v="13"/>
    <x v="1"/>
  </r>
  <r>
    <x v="14"/>
    <x v="3"/>
  </r>
  <r>
    <x v="15"/>
    <x v="5"/>
  </r>
  <r>
    <x v="0"/>
    <x v="0"/>
  </r>
  <r>
    <x v="1"/>
    <x v="1"/>
  </r>
  <r>
    <x v="1"/>
    <x v="1"/>
  </r>
  <r>
    <x v="1"/>
    <x v="1"/>
  </r>
  <r>
    <x v="5"/>
    <x v="1"/>
  </r>
  <r>
    <x v="16"/>
    <x v="6"/>
  </r>
  <r>
    <x v="7"/>
    <x v="2"/>
  </r>
  <r>
    <x v="17"/>
    <x v="7"/>
  </r>
  <r>
    <x v="9"/>
    <x v="3"/>
  </r>
  <r>
    <x v="3"/>
    <x v="1"/>
  </r>
  <r>
    <x v="9"/>
    <x v="1"/>
  </r>
  <r>
    <x v="4"/>
    <x v="2"/>
  </r>
  <r>
    <x v="10"/>
    <x v="1"/>
  </r>
  <r>
    <x v="3"/>
    <x v="1"/>
  </r>
  <r>
    <x v="8"/>
    <x v="1"/>
  </r>
  <r>
    <x v="9"/>
    <x v="1"/>
  </r>
  <r>
    <x v="7"/>
    <x v="2"/>
  </r>
  <r>
    <x v="1"/>
    <x v="1"/>
  </r>
  <r>
    <x v="3"/>
    <x v="1"/>
  </r>
  <r>
    <x v="10"/>
    <x v="1"/>
  </r>
  <r>
    <x v="18"/>
    <x v="1"/>
  </r>
  <r>
    <x v="0"/>
    <x v="0"/>
  </r>
  <r>
    <x v="10"/>
    <x v="1"/>
  </r>
  <r>
    <x v="11"/>
    <x v="8"/>
  </r>
  <r>
    <x v="7"/>
    <x v="2"/>
  </r>
  <r>
    <x v="1"/>
    <x v="1"/>
  </r>
  <r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1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O1:Q18" firstHeaderRow="1" firstDataRow="1" firstDataCol="0"/>
  <pivotFields count="6">
    <pivotField compact="0" multipleItemSelectionAllowed="1" showAll="0">
      <items count="5">
        <item x="0"/>
        <item x="1"/>
        <item x="2"/>
        <item h="1" x="3"/>
        <item t="default"/>
      </items>
    </pivotField>
    <pivotField compact="0" showAl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6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compact="0" showAll="0">
      <items count="80">
        <item x="35"/>
        <item x="58"/>
        <item x="30"/>
        <item x="66"/>
        <item x="16"/>
        <item x="42"/>
        <item x="74"/>
        <item x="72"/>
        <item x="54"/>
        <item x="6"/>
        <item x="31"/>
        <item x="67"/>
        <item x="51"/>
        <item x="69"/>
        <item x="21"/>
        <item x="23"/>
        <item x="75"/>
        <item x="3"/>
        <item x="19"/>
        <item x="63"/>
        <item x="0"/>
        <item x="59"/>
        <item x="14"/>
        <item x="24"/>
        <item x="39"/>
        <item x="13"/>
        <item x="12"/>
        <item x="2"/>
        <item x="68"/>
        <item x="29"/>
        <item x="49"/>
        <item x="26"/>
        <item x="20"/>
        <item x="55"/>
        <item x="18"/>
        <item x="5"/>
        <item x="11"/>
        <item x="17"/>
        <item x="44"/>
        <item x="8"/>
        <item x="10"/>
        <item x="7"/>
        <item x="4"/>
        <item x="43"/>
        <item x="61"/>
        <item x="45"/>
        <item x="38"/>
        <item x="60"/>
        <item x="1"/>
        <item x="27"/>
        <item x="28"/>
        <item x="36"/>
        <item x="65"/>
        <item x="56"/>
        <item x="76"/>
        <item x="50"/>
        <item x="46"/>
        <item x="33"/>
        <item x="32"/>
        <item x="37"/>
        <item x="53"/>
        <item x="52"/>
        <item x="25"/>
        <item x="47"/>
        <item x="34"/>
        <item x="73"/>
        <item x="77"/>
        <item x="48"/>
        <item x="41"/>
        <item x="9"/>
        <item x="64"/>
        <item x="70"/>
        <item x="40"/>
        <item x="71"/>
        <item x="15"/>
        <item x="57"/>
        <item x="22"/>
        <item x="62"/>
        <item x="78"/>
        <item t="default"/>
      </items>
    </pivotField>
    <pivotField compact="0" showAll="0">
      <items count="356">
        <item x="237"/>
        <item x="212"/>
        <item x="170"/>
        <item x="241"/>
        <item x="232"/>
        <item x="189"/>
        <item x="240"/>
        <item x="139"/>
        <item x="1"/>
        <item x="118"/>
        <item x="238"/>
        <item x="181"/>
        <item x="194"/>
        <item x="154"/>
        <item x="210"/>
        <item x="148"/>
        <item x="227"/>
        <item x="132"/>
        <item x="99"/>
        <item x="223"/>
        <item x="166"/>
        <item x="187"/>
        <item x="176"/>
        <item x="134"/>
        <item x="200"/>
        <item x="197"/>
        <item x="142"/>
        <item x="203"/>
        <item x="112"/>
        <item x="110"/>
        <item x="113"/>
        <item x="162"/>
        <item x="204"/>
        <item x="119"/>
        <item x="231"/>
        <item x="214"/>
        <item x="226"/>
        <item x="167"/>
        <item x="117"/>
        <item x="205"/>
        <item x="185"/>
        <item x="120"/>
        <item x="129"/>
        <item x="136"/>
        <item x="146"/>
        <item x="101"/>
        <item x="178"/>
        <item x="228"/>
        <item x="195"/>
        <item x="158"/>
        <item x="130"/>
        <item x="160"/>
        <item x="183"/>
        <item x="233"/>
        <item x="104"/>
        <item x="217"/>
        <item x="143"/>
        <item x="220"/>
        <item x="199"/>
        <item x="140"/>
        <item x="115"/>
        <item x="145"/>
        <item x="122"/>
        <item x="128"/>
        <item x="150"/>
        <item x="230"/>
        <item x="235"/>
        <item x="192"/>
        <item x="105"/>
        <item x="172"/>
        <item x="165"/>
        <item x="173"/>
        <item x="207"/>
        <item x="103"/>
        <item x="164"/>
        <item x="135"/>
        <item x="171"/>
        <item x="213"/>
        <item x="211"/>
        <item x="191"/>
        <item x="114"/>
        <item x="234"/>
        <item x="151"/>
        <item x="149"/>
        <item x="216"/>
        <item x="196"/>
        <item x="125"/>
        <item x="131"/>
        <item x="190"/>
        <item x="133"/>
        <item x="239"/>
        <item x="182"/>
        <item x="209"/>
        <item x="177"/>
        <item x="193"/>
        <item x="202"/>
        <item x="107"/>
        <item x="198"/>
        <item x="201"/>
        <item x="98"/>
        <item x="222"/>
        <item x="141"/>
        <item x="163"/>
        <item x="121"/>
        <item x="236"/>
        <item x="153"/>
        <item x="168"/>
        <item x="224"/>
        <item x="215"/>
        <item x="2"/>
        <item x="116"/>
        <item x="3"/>
        <item x="137"/>
        <item x="127"/>
        <item x="229"/>
        <item x="161"/>
        <item x="29"/>
        <item x="83"/>
        <item x="56"/>
        <item x="347"/>
        <item x="331"/>
        <item x="15"/>
        <item x="287"/>
        <item x="44"/>
        <item x="344"/>
        <item x="49"/>
        <item x="85"/>
        <item x="316"/>
        <item x="311"/>
        <item x="303"/>
        <item x="35"/>
        <item x="312"/>
        <item x="279"/>
        <item x="244"/>
        <item x="285"/>
        <item x="87"/>
        <item x="308"/>
        <item x="74"/>
        <item x="7"/>
        <item x="317"/>
        <item x="300"/>
        <item x="345"/>
        <item x="41"/>
        <item x="12"/>
        <item x="88"/>
        <item x="34"/>
        <item x="321"/>
        <item x="97"/>
        <item x="302"/>
        <item x="52"/>
        <item x="70"/>
        <item x="48"/>
        <item x="254"/>
        <item x="64"/>
        <item x="268"/>
        <item x="310"/>
        <item x="350"/>
        <item x="77"/>
        <item x="18"/>
        <item x="329"/>
        <item x="245"/>
        <item x="338"/>
        <item x="253"/>
        <item x="251"/>
        <item x="4"/>
        <item x="17"/>
        <item x="273"/>
        <item x="71"/>
        <item x="337"/>
        <item x="60"/>
        <item x="346"/>
        <item x="324"/>
        <item x="275"/>
        <item x="76"/>
        <item x="46"/>
        <item x="282"/>
        <item x="314"/>
        <item x="79"/>
        <item x="39"/>
        <item x="20"/>
        <item x="248"/>
        <item x="31"/>
        <item x="42"/>
        <item x="54"/>
        <item x="218"/>
        <item x="111"/>
        <item x="65"/>
        <item x="264"/>
        <item x="138"/>
        <item x="57"/>
        <item x="28"/>
        <item x="298"/>
        <item x="106"/>
        <item x="334"/>
        <item x="144"/>
        <item x="247"/>
        <item x="353"/>
        <item x="327"/>
        <item x="286"/>
        <item x="36"/>
        <item x="66"/>
        <item x="174"/>
        <item x="188"/>
        <item x="297"/>
        <item x="295"/>
        <item x="75"/>
        <item x="250"/>
        <item x="72"/>
        <item x="84"/>
        <item x="340"/>
        <item x="260"/>
        <item x="255"/>
        <item x="61"/>
        <item x="55"/>
        <item x="301"/>
        <item x="8"/>
        <item x="33"/>
        <item x="246"/>
        <item x="272"/>
        <item x="288"/>
        <item x="270"/>
        <item x="333"/>
        <item x="53"/>
        <item x="0"/>
        <item x="269"/>
        <item x="267"/>
        <item x="322"/>
        <item x="37"/>
        <item x="59"/>
        <item x="22"/>
        <item x="339"/>
        <item x="19"/>
        <item x="45"/>
        <item x="325"/>
        <item x="320"/>
        <item x="221"/>
        <item x="86"/>
        <item x="341"/>
        <item x="51"/>
        <item x="289"/>
        <item x="283"/>
        <item x="278"/>
        <item x="43"/>
        <item x="94"/>
        <item x="292"/>
        <item x="277"/>
        <item x="296"/>
        <item x="305"/>
        <item x="26"/>
        <item x="69"/>
        <item x="6"/>
        <item x="63"/>
        <item x="93"/>
        <item x="21"/>
        <item x="284"/>
        <item x="309"/>
        <item x="307"/>
        <item x="258"/>
        <item x="323"/>
        <item x="336"/>
        <item x="313"/>
        <item x="293"/>
        <item x="82"/>
        <item x="208"/>
        <item x="102"/>
        <item x="91"/>
        <item x="351"/>
        <item x="108"/>
        <item x="32"/>
        <item x="9"/>
        <item x="225"/>
        <item x="179"/>
        <item x="290"/>
        <item x="92"/>
        <item x="291"/>
        <item x="13"/>
        <item x="256"/>
        <item x="90"/>
        <item x="81"/>
        <item x="274"/>
        <item x="14"/>
        <item x="124"/>
        <item x="23"/>
        <item x="348"/>
        <item x="332"/>
        <item x="342"/>
        <item x="318"/>
        <item x="252"/>
        <item x="5"/>
        <item x="294"/>
        <item x="16"/>
        <item x="68"/>
        <item x="25"/>
        <item x="280"/>
        <item x="109"/>
        <item x="27"/>
        <item x="315"/>
        <item x="242"/>
        <item x="96"/>
        <item x="156"/>
        <item x="243"/>
        <item x="249"/>
        <item x="304"/>
        <item x="169"/>
        <item x="47"/>
        <item x="306"/>
        <item x="257"/>
        <item x="281"/>
        <item x="73"/>
        <item x="58"/>
        <item x="335"/>
        <item x="262"/>
        <item x="352"/>
        <item x="50"/>
        <item x="276"/>
        <item x="271"/>
        <item x="263"/>
        <item x="89"/>
        <item x="259"/>
        <item x="100"/>
        <item x="62"/>
        <item x="328"/>
        <item x="80"/>
        <item x="10"/>
        <item x="157"/>
        <item x="330"/>
        <item x="155"/>
        <item x="38"/>
        <item x="186"/>
        <item x="24"/>
        <item x="299"/>
        <item x="67"/>
        <item x="30"/>
        <item x="343"/>
        <item x="206"/>
        <item x="95"/>
        <item x="319"/>
        <item x="11"/>
        <item x="78"/>
        <item x="123"/>
        <item x="175"/>
        <item x="326"/>
        <item x="349"/>
        <item x="126"/>
        <item x="261"/>
        <item x="265"/>
        <item x="219"/>
        <item x="180"/>
        <item x="40"/>
        <item x="184"/>
        <item x="159"/>
        <item x="152"/>
        <item x="266"/>
        <item x="147"/>
        <item x="354"/>
        <item t="default"/>
      </items>
    </pivotField>
    <pivotField compact="0" showAll="0">
      <items count="19">
        <item x="10"/>
        <item x="11"/>
        <item x="0"/>
        <item x="13"/>
        <item x="16"/>
        <item x="8"/>
        <item x="1"/>
        <item x="2"/>
        <item x="9"/>
        <item x="12"/>
        <item x="4"/>
        <item x="7"/>
        <item x="14"/>
        <item x="5"/>
        <item x="6"/>
        <item x="15"/>
        <item x="3"/>
        <item x="17"/>
        <item t="default"/>
      </items>
    </pivotField>
    <pivotField compact="0" multipleItemSelectionAllowed="1" showAll="0">
      <items count="11">
        <item x="3"/>
        <item x="2"/>
        <item x="0"/>
        <item x="1"/>
        <item x="4"/>
        <item x="7"/>
        <item x="5"/>
        <item x="6"/>
        <item x="8"/>
        <item h="1" x="9"/>
        <item t="default"/>
      </items>
    </pivotField>
  </pivot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4" cacheId="1" autoFormatId="1" applyNumberFormats="0" applyBorderFormats="0" applyFontFormats="0" applyPatternFormats="0" applyAlignmentFormats="0" applyWidthHeightFormats="1" dataCaption="值" updatedVersion="5" minRefreshableVersion="3" createdVersion="5" showMissing="0" useAutoFormatting="1" compact="0" indent="0" outline="1" compactData="0" outlineData="1" showDrill="1" multipleFieldFilters="0">
  <location ref="M18:O35" firstHeaderRow="1" firstDataRow="1" firstDataCol="0"/>
  <pivotFields count="2">
    <pivotField compact="0" showAll="0">
      <items count="20">
        <item x="4"/>
        <item x="15"/>
        <item x="9"/>
        <item x="1"/>
        <item x="14"/>
        <item x="16"/>
        <item x="13"/>
        <item x="8"/>
        <item x="5"/>
        <item x="7"/>
        <item x="12"/>
        <item x="18"/>
        <item x="3"/>
        <item x="2"/>
        <item x="17"/>
        <item x="11"/>
        <item x="0"/>
        <item x="6"/>
        <item x="10"/>
        <item t="default"/>
      </items>
    </pivotField>
    <pivotField compact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</pivot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7"/>
  <sheetViews>
    <sheetView topLeftCell="A96" workbookViewId="0">
      <selection activeCell="F106" sqref="F106"/>
    </sheetView>
  </sheetViews>
  <sheetFormatPr defaultColWidth="9.23076923076923" defaultRowHeight="16.8"/>
  <cols>
    <col min="1" max="1" width="11.1538461538462"/>
    <col min="2" max="2" width="30.4615384615385" customWidth="1"/>
    <col min="3" max="3" width="23.8461538461538" style="1" customWidth="1"/>
    <col min="9" max="10" width="13.6153846153846" customWidth="1"/>
  </cols>
  <sheetData>
    <row r="1" customFormat="1" ht="17.6" spans="1:11">
      <c r="A1" s="2" t="s">
        <v>0</v>
      </c>
      <c r="B1" s="2" t="s">
        <v>1</v>
      </c>
      <c r="C1" s="65" t="s">
        <v>2</v>
      </c>
      <c r="D1" s="2" t="s">
        <v>3</v>
      </c>
      <c r="E1" s="2" t="s">
        <v>4</v>
      </c>
      <c r="H1" s="14" t="s">
        <v>5</v>
      </c>
      <c r="I1" s="14"/>
      <c r="J1" s="14"/>
      <c r="K1" s="14"/>
    </row>
    <row r="2" customFormat="1" ht="17.6" spans="1:11">
      <c r="A2" s="66">
        <v>45654</v>
      </c>
      <c r="B2" s="67" t="s">
        <v>6</v>
      </c>
      <c r="C2" s="68" t="s">
        <v>7</v>
      </c>
      <c r="D2" s="67" t="s">
        <v>8</v>
      </c>
      <c r="E2" s="67">
        <v>150</v>
      </c>
      <c r="H2" s="15" t="s">
        <v>3</v>
      </c>
      <c r="I2" s="15" t="s">
        <v>9</v>
      </c>
      <c r="J2" s="15" t="s">
        <v>10</v>
      </c>
      <c r="K2" s="22" t="s">
        <v>11</v>
      </c>
    </row>
    <row r="3" customFormat="1" spans="1:11">
      <c r="A3" s="66">
        <v>45654</v>
      </c>
      <c r="B3" s="67" t="s">
        <v>12</v>
      </c>
      <c r="C3" s="68" t="s">
        <v>13</v>
      </c>
      <c r="D3" s="67" t="s">
        <v>14</v>
      </c>
      <c r="E3" s="67">
        <v>200</v>
      </c>
      <c r="H3" s="16" t="s">
        <v>15</v>
      </c>
      <c r="I3" s="16">
        <v>255</v>
      </c>
      <c r="J3" s="16">
        <f>SUMIFS(E2:E117,D2:D117,"嘉兴")</f>
        <v>400</v>
      </c>
      <c r="K3" s="50">
        <f t="shared" ref="K3:K17" si="0">J3/I3</f>
        <v>1.56862745098039</v>
      </c>
    </row>
    <row r="4" customFormat="1" spans="1:11">
      <c r="A4" s="66">
        <v>45655</v>
      </c>
      <c r="B4" s="67" t="s">
        <v>16</v>
      </c>
      <c r="C4" s="68">
        <v>248</v>
      </c>
      <c r="D4" s="67" t="s">
        <v>17</v>
      </c>
      <c r="E4" s="67">
        <v>100</v>
      </c>
      <c r="H4" s="16" t="s">
        <v>18</v>
      </c>
      <c r="I4" s="16">
        <v>372</v>
      </c>
      <c r="J4" s="16">
        <f>SUMIFS(E2:E118,D2:D118,"南昌")</f>
        <v>900</v>
      </c>
      <c r="K4" s="50">
        <f t="shared" si="0"/>
        <v>2.41935483870968</v>
      </c>
    </row>
    <row r="5" customFormat="1" spans="1:11">
      <c r="A5" s="66">
        <v>45655</v>
      </c>
      <c r="B5" s="67" t="s">
        <v>6</v>
      </c>
      <c r="C5" s="68" t="s">
        <v>19</v>
      </c>
      <c r="D5" s="67" t="s">
        <v>8</v>
      </c>
      <c r="E5" s="67">
        <v>150</v>
      </c>
      <c r="H5" s="16" t="s">
        <v>20</v>
      </c>
      <c r="I5" s="16">
        <v>1396</v>
      </c>
      <c r="J5" s="16">
        <f>SUMIFS(E2:E119,D2:D119,"宁波")</f>
        <v>2050</v>
      </c>
      <c r="K5" s="50">
        <f t="shared" si="0"/>
        <v>1.46848137535817</v>
      </c>
    </row>
    <row r="6" customFormat="1" spans="1:11">
      <c r="A6" s="10">
        <v>45293</v>
      </c>
      <c r="B6" s="11" t="s">
        <v>21</v>
      </c>
      <c r="C6" s="12">
        <v>639</v>
      </c>
      <c r="D6" s="11" t="s">
        <v>20</v>
      </c>
      <c r="E6" s="11">
        <v>50</v>
      </c>
      <c r="H6" s="16" t="s">
        <v>8</v>
      </c>
      <c r="I6" s="16">
        <v>886</v>
      </c>
      <c r="J6" s="16">
        <f>SUMIFS(E2:E117,D2:D117,"天津")</f>
        <v>2850</v>
      </c>
      <c r="K6" s="50">
        <f t="shared" si="0"/>
        <v>3.21670428893905</v>
      </c>
    </row>
    <row r="7" customFormat="1" spans="1:11">
      <c r="A7" s="10">
        <v>45293</v>
      </c>
      <c r="B7" s="11" t="s">
        <v>22</v>
      </c>
      <c r="C7" s="12">
        <v>1310</v>
      </c>
      <c r="D7" s="11" t="s">
        <v>20</v>
      </c>
      <c r="E7" s="11">
        <v>200</v>
      </c>
      <c r="H7" s="16" t="s">
        <v>23</v>
      </c>
      <c r="I7" s="16">
        <v>165</v>
      </c>
      <c r="J7" s="16">
        <f>SUMIFS(E2:E117,D2:D117,"西安")</f>
        <v>150</v>
      </c>
      <c r="K7" s="50">
        <f t="shared" si="0"/>
        <v>0.909090909090909</v>
      </c>
    </row>
    <row r="8" customFormat="1" spans="1:11">
      <c r="A8" s="10">
        <v>45293</v>
      </c>
      <c r="B8" s="11" t="s">
        <v>24</v>
      </c>
      <c r="C8" s="12" t="s">
        <v>25</v>
      </c>
      <c r="D8" s="11" t="s">
        <v>26</v>
      </c>
      <c r="E8" s="11">
        <v>100</v>
      </c>
      <c r="H8" s="16" t="s">
        <v>17</v>
      </c>
      <c r="I8" s="16">
        <v>856</v>
      </c>
      <c r="J8" s="16">
        <f>SUMIFS(E7:E122,D7:D122,"郑州")</f>
        <v>200</v>
      </c>
      <c r="K8" s="50">
        <f t="shared" si="0"/>
        <v>0.233644859813084</v>
      </c>
    </row>
    <row r="9" customFormat="1" spans="1:11">
      <c r="A9" s="10">
        <v>45293</v>
      </c>
      <c r="B9" s="11" t="s">
        <v>6</v>
      </c>
      <c r="C9" s="12" t="s">
        <v>27</v>
      </c>
      <c r="D9" s="11" t="s">
        <v>8</v>
      </c>
      <c r="E9" s="11">
        <v>150</v>
      </c>
      <c r="H9" s="16" t="s">
        <v>28</v>
      </c>
      <c r="I9" s="16">
        <v>534</v>
      </c>
      <c r="J9" s="16">
        <f>SUMIFS(E2:E117,D2:D117,"中山")</f>
        <v>900</v>
      </c>
      <c r="K9" s="50">
        <f t="shared" si="0"/>
        <v>1.68539325842697</v>
      </c>
    </row>
    <row r="10" customFormat="1" spans="1:11">
      <c r="A10" s="10">
        <v>45293</v>
      </c>
      <c r="B10" s="11" t="s">
        <v>6</v>
      </c>
      <c r="C10" s="12">
        <v>1612</v>
      </c>
      <c r="D10" s="11" t="s">
        <v>8</v>
      </c>
      <c r="E10" s="11">
        <v>150</v>
      </c>
      <c r="H10" s="16" t="s">
        <v>29</v>
      </c>
      <c r="I10" s="16">
        <v>497</v>
      </c>
      <c r="J10" s="16">
        <f>SUMIFS(E2:E117,D2:D117,"珠海")</f>
        <v>900</v>
      </c>
      <c r="K10" s="50">
        <f t="shared" si="0"/>
        <v>1.81086519114688</v>
      </c>
    </row>
    <row r="11" customFormat="1" spans="1:11">
      <c r="A11" s="10">
        <v>45293</v>
      </c>
      <c r="B11" s="11" t="s">
        <v>30</v>
      </c>
      <c r="C11" s="12" t="s">
        <v>27</v>
      </c>
      <c r="D11" s="11" t="s">
        <v>20</v>
      </c>
      <c r="E11" s="11">
        <v>150</v>
      </c>
      <c r="H11" s="16" t="s">
        <v>31</v>
      </c>
      <c r="I11" s="16">
        <v>4904</v>
      </c>
      <c r="J11" s="16">
        <f>SUMIFS(E10:E125,D10:D125,"上海")</f>
        <v>0</v>
      </c>
      <c r="K11" s="50">
        <f t="shared" si="0"/>
        <v>0</v>
      </c>
    </row>
    <row r="12" customFormat="1" spans="1:11">
      <c r="A12" s="10">
        <v>45293</v>
      </c>
      <c r="B12" s="11" t="s">
        <v>32</v>
      </c>
      <c r="C12" s="12" t="s">
        <v>13</v>
      </c>
      <c r="D12" s="11" t="s">
        <v>14</v>
      </c>
      <c r="E12" s="11">
        <v>300</v>
      </c>
      <c r="H12" s="16" t="s">
        <v>33</v>
      </c>
      <c r="I12" s="16">
        <v>837</v>
      </c>
      <c r="J12" s="16">
        <f>SUMIFS(E2:E117,D2:D117,"北京")</f>
        <v>600</v>
      </c>
      <c r="K12" s="50">
        <f t="shared" si="0"/>
        <v>0.716845878136201</v>
      </c>
    </row>
    <row r="13" customFormat="1" spans="1:11">
      <c r="A13" s="10">
        <v>45293</v>
      </c>
      <c r="B13" s="11" t="s">
        <v>34</v>
      </c>
      <c r="C13" s="12" t="s">
        <v>13</v>
      </c>
      <c r="D13" s="11" t="s">
        <v>14</v>
      </c>
      <c r="E13" s="11">
        <v>200</v>
      </c>
      <c r="H13" s="16" t="s">
        <v>35</v>
      </c>
      <c r="I13" s="16">
        <v>1139</v>
      </c>
      <c r="J13" s="16">
        <f>SUMIFS(E2:E117,D2:D117,"南京")</f>
        <v>0</v>
      </c>
      <c r="K13" s="50">
        <f t="shared" si="0"/>
        <v>0</v>
      </c>
    </row>
    <row r="14" customFormat="1" spans="1:11">
      <c r="A14" s="10">
        <v>45293</v>
      </c>
      <c r="B14" s="11" t="s">
        <v>12</v>
      </c>
      <c r="C14" s="12" t="s">
        <v>13</v>
      </c>
      <c r="D14" s="11" t="s">
        <v>14</v>
      </c>
      <c r="E14" s="11">
        <v>200</v>
      </c>
      <c r="H14" s="17" t="s">
        <v>26</v>
      </c>
      <c r="I14" s="17">
        <v>400</v>
      </c>
      <c r="J14" s="16">
        <f>SUMIFS(E2:E117,D2:D117,"温州")</f>
        <v>300</v>
      </c>
      <c r="K14" s="50">
        <f t="shared" si="0"/>
        <v>0.75</v>
      </c>
    </row>
    <row r="15" customFormat="1" spans="1:11">
      <c r="A15" s="10">
        <v>45293</v>
      </c>
      <c r="B15" s="11" t="s">
        <v>36</v>
      </c>
      <c r="C15" s="12" t="s">
        <v>13</v>
      </c>
      <c r="D15" s="11" t="s">
        <v>14</v>
      </c>
      <c r="E15" s="11">
        <v>100</v>
      </c>
      <c r="H15" s="17" t="s">
        <v>37</v>
      </c>
      <c r="I15" s="17">
        <v>4541</v>
      </c>
      <c r="J15" s="16">
        <f>SUMIFS(E2:E117,D2:D117,"合肥")</f>
        <v>2700</v>
      </c>
      <c r="K15" s="50">
        <f t="shared" si="0"/>
        <v>0.594582691037217</v>
      </c>
    </row>
    <row r="16" customFormat="1" spans="1:11">
      <c r="A16" s="10">
        <v>45293</v>
      </c>
      <c r="B16" s="11" t="s">
        <v>38</v>
      </c>
      <c r="C16" s="12" t="s">
        <v>13</v>
      </c>
      <c r="D16" s="11" t="s">
        <v>14</v>
      </c>
      <c r="E16" s="11">
        <v>300</v>
      </c>
      <c r="H16" s="17" t="s">
        <v>14</v>
      </c>
      <c r="I16" s="17">
        <v>3710</v>
      </c>
      <c r="J16" s="16">
        <f>SUMIFS(E2:E117,D2:D117,"长沙")</f>
        <v>6500</v>
      </c>
      <c r="K16" s="50">
        <f t="shared" si="0"/>
        <v>1.75202156334232</v>
      </c>
    </row>
    <row r="17" customFormat="1" spans="1:11">
      <c r="A17" s="10">
        <v>45293</v>
      </c>
      <c r="B17" s="11" t="s">
        <v>39</v>
      </c>
      <c r="C17" s="12" t="s">
        <v>13</v>
      </c>
      <c r="D17" s="11" t="s">
        <v>14</v>
      </c>
      <c r="E17" s="11">
        <v>200</v>
      </c>
      <c r="H17" s="18" t="s">
        <v>40</v>
      </c>
      <c r="I17" s="18">
        <f>SUM(I3:I16)</f>
        <v>20492</v>
      </c>
      <c r="J17" s="18">
        <f>SUM(J3:J16)</f>
        <v>18450</v>
      </c>
      <c r="K17" s="51">
        <f t="shared" si="0"/>
        <v>0.900351356626976</v>
      </c>
    </row>
    <row r="18" customFormat="1" spans="1:5">
      <c r="A18" s="10">
        <v>45293</v>
      </c>
      <c r="B18" s="11" t="s">
        <v>41</v>
      </c>
      <c r="C18" s="12" t="s">
        <v>42</v>
      </c>
      <c r="D18" s="11" t="s">
        <v>37</v>
      </c>
      <c r="E18" s="11">
        <v>150</v>
      </c>
    </row>
    <row r="19" customFormat="1" spans="1:5">
      <c r="A19" s="10">
        <v>45293</v>
      </c>
      <c r="B19" s="11" t="s">
        <v>43</v>
      </c>
      <c r="C19" s="12" t="s">
        <v>44</v>
      </c>
      <c r="D19" s="11" t="s">
        <v>37</v>
      </c>
      <c r="E19" s="11">
        <v>300</v>
      </c>
    </row>
    <row r="20" customFormat="1" spans="1:5">
      <c r="A20" s="10">
        <v>45293</v>
      </c>
      <c r="B20" s="11" t="s">
        <v>45</v>
      </c>
      <c r="C20" s="12">
        <v>1008</v>
      </c>
      <c r="D20" s="11" t="s">
        <v>29</v>
      </c>
      <c r="E20" s="11">
        <v>150</v>
      </c>
    </row>
    <row r="21" customFormat="1" spans="1:5">
      <c r="A21" s="10">
        <v>45293</v>
      </c>
      <c r="B21" s="11" t="s">
        <v>46</v>
      </c>
      <c r="C21" s="12">
        <v>2518</v>
      </c>
      <c r="D21" s="11" t="s">
        <v>28</v>
      </c>
      <c r="E21" s="11">
        <v>150</v>
      </c>
    </row>
    <row r="22" customFormat="1" spans="1:5">
      <c r="A22" s="10">
        <v>45293</v>
      </c>
      <c r="B22" s="11" t="s">
        <v>47</v>
      </c>
      <c r="C22" s="12" t="s">
        <v>48</v>
      </c>
      <c r="D22" s="11" t="s">
        <v>18</v>
      </c>
      <c r="E22" s="11">
        <v>150</v>
      </c>
    </row>
    <row r="23" customFormat="1" spans="1:5">
      <c r="A23" s="10">
        <v>45293</v>
      </c>
      <c r="B23" s="11" t="s">
        <v>49</v>
      </c>
      <c r="C23" s="12">
        <v>222</v>
      </c>
      <c r="D23" s="11" t="s">
        <v>17</v>
      </c>
      <c r="E23" s="11">
        <v>100</v>
      </c>
    </row>
    <row r="24" customFormat="1" spans="1:5">
      <c r="A24" s="10">
        <v>45293</v>
      </c>
      <c r="B24" s="11" t="s">
        <v>22</v>
      </c>
      <c r="C24" s="12">
        <v>937</v>
      </c>
      <c r="D24" s="11" t="s">
        <v>20</v>
      </c>
      <c r="E24" s="11">
        <v>200</v>
      </c>
    </row>
    <row r="25" customFormat="1" spans="1:5">
      <c r="A25" s="10">
        <v>45293</v>
      </c>
      <c r="B25" s="11" t="s">
        <v>30</v>
      </c>
      <c r="C25" s="12" t="s">
        <v>50</v>
      </c>
      <c r="D25" s="11" t="s">
        <v>20</v>
      </c>
      <c r="E25" s="11">
        <v>150</v>
      </c>
    </row>
    <row r="26" customFormat="1" spans="1:5">
      <c r="A26" s="10">
        <v>45293</v>
      </c>
      <c r="B26" s="11" t="s">
        <v>47</v>
      </c>
      <c r="C26" s="12">
        <v>1432</v>
      </c>
      <c r="D26" s="11" t="s">
        <v>18</v>
      </c>
      <c r="E26" s="11">
        <v>150</v>
      </c>
    </row>
    <row r="27" customFormat="1" spans="1:5">
      <c r="A27" s="10">
        <v>45293</v>
      </c>
      <c r="B27" s="11" t="s">
        <v>51</v>
      </c>
      <c r="C27" s="12">
        <v>535</v>
      </c>
      <c r="D27" s="11" t="s">
        <v>15</v>
      </c>
      <c r="E27" s="11">
        <v>200</v>
      </c>
    </row>
    <row r="28" customFormat="1" spans="1:5">
      <c r="A28" s="10">
        <v>45293</v>
      </c>
      <c r="B28" s="11" t="s">
        <v>52</v>
      </c>
      <c r="C28" s="12" t="s">
        <v>53</v>
      </c>
      <c r="D28" s="11" t="s">
        <v>8</v>
      </c>
      <c r="E28" s="11">
        <v>150</v>
      </c>
    </row>
    <row r="29" customFormat="1" spans="1:5">
      <c r="A29" s="10">
        <v>45294</v>
      </c>
      <c r="B29" s="11" t="s">
        <v>6</v>
      </c>
      <c r="C29" s="12">
        <v>1626</v>
      </c>
      <c r="D29" s="11" t="s">
        <v>8</v>
      </c>
      <c r="E29" s="11">
        <v>150</v>
      </c>
    </row>
    <row r="30" customFormat="1" spans="1:5">
      <c r="A30" s="10">
        <v>45295</v>
      </c>
      <c r="B30" s="11" t="s">
        <v>12</v>
      </c>
      <c r="C30" s="12" t="s">
        <v>13</v>
      </c>
      <c r="D30" s="11" t="s">
        <v>14</v>
      </c>
      <c r="E30" s="11">
        <v>200</v>
      </c>
    </row>
    <row r="31" customFormat="1" spans="1:5">
      <c r="A31" s="10">
        <v>45295</v>
      </c>
      <c r="B31" s="11" t="s">
        <v>54</v>
      </c>
      <c r="C31" s="12">
        <v>836</v>
      </c>
      <c r="D31" s="11" t="s">
        <v>33</v>
      </c>
      <c r="E31" s="11">
        <v>300</v>
      </c>
    </row>
    <row r="32" customFormat="1" spans="1:5">
      <c r="A32" s="10">
        <v>45295</v>
      </c>
      <c r="B32" s="11" t="s">
        <v>6</v>
      </c>
      <c r="C32" s="12" t="s">
        <v>55</v>
      </c>
      <c r="D32" s="11" t="s">
        <v>8</v>
      </c>
      <c r="E32" s="11">
        <v>150</v>
      </c>
    </row>
    <row r="33" customFormat="1" spans="1:5">
      <c r="A33" s="10">
        <v>45295</v>
      </c>
      <c r="B33" s="11" t="s">
        <v>32</v>
      </c>
      <c r="C33" s="12" t="s">
        <v>13</v>
      </c>
      <c r="D33" s="11" t="s">
        <v>14</v>
      </c>
      <c r="E33" s="11">
        <v>200</v>
      </c>
    </row>
    <row r="34" customFormat="1" spans="1:5">
      <c r="A34" s="10">
        <v>45295</v>
      </c>
      <c r="B34" s="11" t="s">
        <v>41</v>
      </c>
      <c r="C34" s="12" t="s">
        <v>56</v>
      </c>
      <c r="D34" s="11" t="s">
        <v>37</v>
      </c>
      <c r="E34" s="11">
        <v>150</v>
      </c>
    </row>
    <row r="35" customFormat="1" spans="1:5">
      <c r="A35" s="10">
        <v>45296</v>
      </c>
      <c r="B35" s="11" t="s">
        <v>49</v>
      </c>
      <c r="C35" s="12">
        <v>333</v>
      </c>
      <c r="D35" s="11" t="s">
        <v>17</v>
      </c>
      <c r="E35" s="11">
        <v>100</v>
      </c>
    </row>
    <row r="36" customFormat="1" spans="1:5">
      <c r="A36" s="10">
        <v>45296</v>
      </c>
      <c r="B36" s="11" t="s">
        <v>57</v>
      </c>
      <c r="C36" s="12">
        <v>812</v>
      </c>
      <c r="D36" s="11" t="s">
        <v>37</v>
      </c>
      <c r="E36" s="11">
        <v>150</v>
      </c>
    </row>
    <row r="37" customFormat="1" spans="1:5">
      <c r="A37" s="10">
        <v>45296</v>
      </c>
      <c r="B37" s="11" t="s">
        <v>58</v>
      </c>
      <c r="C37" s="12" t="s">
        <v>13</v>
      </c>
      <c r="D37" s="11" t="s">
        <v>14</v>
      </c>
      <c r="E37" s="11">
        <v>100</v>
      </c>
    </row>
    <row r="38" customFormat="1" spans="1:5">
      <c r="A38" s="10">
        <v>45296</v>
      </c>
      <c r="B38" s="11" t="s">
        <v>22</v>
      </c>
      <c r="C38" s="12" t="s">
        <v>59</v>
      </c>
      <c r="D38" s="11" t="s">
        <v>20</v>
      </c>
      <c r="E38" s="11">
        <v>200</v>
      </c>
    </row>
    <row r="39" customFormat="1" spans="1:5">
      <c r="A39" s="10">
        <v>45296</v>
      </c>
      <c r="B39" s="11" t="s">
        <v>21</v>
      </c>
      <c r="C39" s="12">
        <v>237</v>
      </c>
      <c r="D39" s="11" t="s">
        <v>20</v>
      </c>
      <c r="E39" s="11">
        <v>50</v>
      </c>
    </row>
    <row r="40" customFormat="1" spans="1:5">
      <c r="A40" s="10">
        <v>45296</v>
      </c>
      <c r="B40" s="11" t="s">
        <v>41</v>
      </c>
      <c r="C40" s="12" t="s">
        <v>60</v>
      </c>
      <c r="D40" s="11" t="s">
        <v>37</v>
      </c>
      <c r="E40" s="11">
        <v>300</v>
      </c>
    </row>
    <row r="41" customFormat="1" spans="1:5">
      <c r="A41" s="10">
        <v>45296</v>
      </c>
      <c r="B41" s="11" t="s">
        <v>52</v>
      </c>
      <c r="C41" s="12" t="s">
        <v>61</v>
      </c>
      <c r="D41" s="11" t="s">
        <v>8</v>
      </c>
      <c r="E41" s="11">
        <v>150</v>
      </c>
    </row>
    <row r="42" customFormat="1" spans="1:5">
      <c r="A42" s="10">
        <v>45296</v>
      </c>
      <c r="B42" s="11" t="s">
        <v>57</v>
      </c>
      <c r="C42" s="12">
        <v>519</v>
      </c>
      <c r="D42" s="11" t="s">
        <v>37</v>
      </c>
      <c r="E42" s="11">
        <v>150</v>
      </c>
    </row>
    <row r="43" customFormat="1" spans="1:5">
      <c r="A43" s="10">
        <v>45297</v>
      </c>
      <c r="B43" s="11" t="s">
        <v>34</v>
      </c>
      <c r="C43" s="12" t="s">
        <v>13</v>
      </c>
      <c r="D43" s="11" t="s">
        <v>14</v>
      </c>
      <c r="E43" s="11">
        <v>200</v>
      </c>
    </row>
    <row r="44" customFormat="1" spans="1:5">
      <c r="A44" s="10">
        <v>45297</v>
      </c>
      <c r="B44" s="11" t="s">
        <v>6</v>
      </c>
      <c r="C44" s="12">
        <v>1510</v>
      </c>
      <c r="D44" s="11" t="s">
        <v>8</v>
      </c>
      <c r="E44" s="11">
        <v>150</v>
      </c>
    </row>
    <row r="45" customFormat="1" spans="1:5">
      <c r="A45" s="10">
        <v>45297</v>
      </c>
      <c r="B45" s="11" t="s">
        <v>38</v>
      </c>
      <c r="C45" s="12" t="s">
        <v>13</v>
      </c>
      <c r="D45" s="11" t="s">
        <v>14</v>
      </c>
      <c r="E45" s="11">
        <v>200</v>
      </c>
    </row>
    <row r="46" customFormat="1" spans="1:5">
      <c r="A46" s="10">
        <v>45297</v>
      </c>
      <c r="B46" s="11" t="s">
        <v>57</v>
      </c>
      <c r="C46" s="12">
        <v>1705</v>
      </c>
      <c r="D46" s="11" t="s">
        <v>37</v>
      </c>
      <c r="E46" s="11">
        <v>150</v>
      </c>
    </row>
    <row r="47" customFormat="1" spans="1:5">
      <c r="A47" s="10">
        <v>45298</v>
      </c>
      <c r="B47" s="11" t="s">
        <v>47</v>
      </c>
      <c r="C47" s="12">
        <v>1709</v>
      </c>
      <c r="D47" s="11" t="s">
        <v>18</v>
      </c>
      <c r="E47" s="11">
        <v>150</v>
      </c>
    </row>
    <row r="48" customFormat="1" spans="1:5">
      <c r="A48" s="10">
        <v>45298</v>
      </c>
      <c r="B48" s="11" t="s">
        <v>45</v>
      </c>
      <c r="C48" s="12">
        <v>304</v>
      </c>
      <c r="D48" s="11" t="s">
        <v>29</v>
      </c>
      <c r="E48" s="11">
        <v>150</v>
      </c>
    </row>
    <row r="49" customFormat="1" spans="1:5">
      <c r="A49" s="10">
        <v>45299</v>
      </c>
      <c r="B49" s="11" t="s">
        <v>24</v>
      </c>
      <c r="C49" s="12" t="s">
        <v>62</v>
      </c>
      <c r="D49" s="11" t="s">
        <v>26</v>
      </c>
      <c r="E49" s="11">
        <v>100</v>
      </c>
    </row>
    <row r="50" customFormat="1" spans="1:5">
      <c r="A50" s="10">
        <v>45299</v>
      </c>
      <c r="B50" s="11" t="s">
        <v>36</v>
      </c>
      <c r="C50" s="12" t="s">
        <v>13</v>
      </c>
      <c r="D50" s="11" t="s">
        <v>14</v>
      </c>
      <c r="E50" s="11">
        <v>100</v>
      </c>
    </row>
    <row r="51" customFormat="1" spans="1:5">
      <c r="A51" s="10">
        <v>45299</v>
      </c>
      <c r="B51" s="11" t="s">
        <v>12</v>
      </c>
      <c r="C51" s="12" t="s">
        <v>13</v>
      </c>
      <c r="D51" s="11" t="s">
        <v>14</v>
      </c>
      <c r="E51" s="11">
        <v>200</v>
      </c>
    </row>
    <row r="52" customFormat="1" spans="1:5">
      <c r="A52" s="10">
        <v>45299</v>
      </c>
      <c r="B52" s="11" t="s">
        <v>39</v>
      </c>
      <c r="C52" s="12" t="s">
        <v>13</v>
      </c>
      <c r="D52" s="11" t="s">
        <v>14</v>
      </c>
      <c r="E52" s="11">
        <v>300</v>
      </c>
    </row>
    <row r="53" customFormat="1" spans="1:5">
      <c r="A53" s="10">
        <v>45299</v>
      </c>
      <c r="B53" s="11" t="s">
        <v>63</v>
      </c>
      <c r="C53" s="12" t="s">
        <v>64</v>
      </c>
      <c r="D53" s="11" t="s">
        <v>8</v>
      </c>
      <c r="E53" s="11">
        <v>150</v>
      </c>
    </row>
    <row r="54" customFormat="1" spans="1:5">
      <c r="A54" s="10">
        <v>45300</v>
      </c>
      <c r="B54" s="11" t="s">
        <v>58</v>
      </c>
      <c r="C54" s="12" t="s">
        <v>13</v>
      </c>
      <c r="D54" s="11" t="s">
        <v>14</v>
      </c>
      <c r="E54" s="11">
        <v>200</v>
      </c>
    </row>
    <row r="55" customFormat="1" spans="1:5">
      <c r="A55" s="10">
        <v>45300</v>
      </c>
      <c r="B55" s="11" t="s">
        <v>47</v>
      </c>
      <c r="C55" s="12" t="s">
        <v>65</v>
      </c>
      <c r="D55" s="11" t="s">
        <v>18</v>
      </c>
      <c r="E55" s="11">
        <v>150</v>
      </c>
    </row>
    <row r="56" customFormat="1" spans="1:5">
      <c r="A56" s="10">
        <v>45301</v>
      </c>
      <c r="B56" s="11" t="s">
        <v>66</v>
      </c>
      <c r="C56" s="12" t="s">
        <v>67</v>
      </c>
      <c r="D56" s="11" t="s">
        <v>29</v>
      </c>
      <c r="E56" s="11">
        <v>150</v>
      </c>
    </row>
    <row r="57" customFormat="1" spans="1:5">
      <c r="A57" s="10">
        <v>45301</v>
      </c>
      <c r="B57" s="11" t="s">
        <v>68</v>
      </c>
      <c r="C57" s="12" t="s">
        <v>69</v>
      </c>
      <c r="D57" s="11" t="s">
        <v>23</v>
      </c>
      <c r="E57" s="11">
        <v>150</v>
      </c>
    </row>
    <row r="58" customFormat="1" spans="1:5">
      <c r="A58" s="10">
        <v>45301</v>
      </c>
      <c r="B58" s="11" t="s">
        <v>6</v>
      </c>
      <c r="C58" s="12" t="s">
        <v>70</v>
      </c>
      <c r="D58" s="11" t="s">
        <v>8</v>
      </c>
      <c r="E58" s="11">
        <v>150</v>
      </c>
    </row>
    <row r="59" customFormat="1" spans="1:5">
      <c r="A59" s="10">
        <v>45302</v>
      </c>
      <c r="B59" s="11" t="s">
        <v>71</v>
      </c>
      <c r="C59" s="12" t="s">
        <v>72</v>
      </c>
      <c r="D59" s="11" t="s">
        <v>8</v>
      </c>
      <c r="E59" s="11">
        <v>150</v>
      </c>
    </row>
    <row r="60" customFormat="1" spans="1:5">
      <c r="A60" s="10">
        <v>45302</v>
      </c>
      <c r="B60" s="11" t="s">
        <v>32</v>
      </c>
      <c r="C60" s="12" t="s">
        <v>13</v>
      </c>
      <c r="D60" s="11" t="s">
        <v>14</v>
      </c>
      <c r="E60" s="11">
        <v>100</v>
      </c>
    </row>
    <row r="61" customFormat="1" spans="1:5">
      <c r="A61" s="10">
        <v>45302</v>
      </c>
      <c r="B61" s="11" t="s">
        <v>12</v>
      </c>
      <c r="C61" s="12" t="s">
        <v>13</v>
      </c>
      <c r="D61" s="11" t="s">
        <v>14</v>
      </c>
      <c r="E61" s="11">
        <v>200</v>
      </c>
    </row>
    <row r="62" customFormat="1" spans="1:5">
      <c r="A62" s="10">
        <v>45303</v>
      </c>
      <c r="B62" s="11" t="s">
        <v>21</v>
      </c>
      <c r="C62" s="12" t="s">
        <v>73</v>
      </c>
      <c r="D62" s="11" t="s">
        <v>20</v>
      </c>
      <c r="E62" s="11">
        <v>50</v>
      </c>
    </row>
    <row r="63" customFormat="1" spans="1:5">
      <c r="A63" s="10">
        <v>45303</v>
      </c>
      <c r="B63" s="11" t="s">
        <v>71</v>
      </c>
      <c r="C63" s="12" t="s">
        <v>74</v>
      </c>
      <c r="D63" s="11" t="s">
        <v>8</v>
      </c>
      <c r="E63" s="11">
        <v>150</v>
      </c>
    </row>
    <row r="64" customFormat="1" spans="1:5">
      <c r="A64" s="10">
        <v>45304</v>
      </c>
      <c r="B64" s="11" t="s">
        <v>41</v>
      </c>
      <c r="C64" s="12" t="s">
        <v>75</v>
      </c>
      <c r="D64" s="11" t="s">
        <v>37</v>
      </c>
      <c r="E64" s="11">
        <v>150</v>
      </c>
    </row>
    <row r="65" customFormat="1" spans="1:5">
      <c r="A65" s="10">
        <v>45305</v>
      </c>
      <c r="B65" s="11" t="s">
        <v>66</v>
      </c>
      <c r="C65" s="12" t="s">
        <v>76</v>
      </c>
      <c r="D65" s="11" t="s">
        <v>29</v>
      </c>
      <c r="E65" s="11">
        <v>150</v>
      </c>
    </row>
    <row r="66" customFormat="1" spans="1:5">
      <c r="A66" s="10">
        <v>45305</v>
      </c>
      <c r="B66" s="11" t="s">
        <v>41</v>
      </c>
      <c r="C66" s="12" t="s">
        <v>77</v>
      </c>
      <c r="D66" s="11" t="s">
        <v>37</v>
      </c>
      <c r="E66" s="11">
        <v>150</v>
      </c>
    </row>
    <row r="67" customFormat="1" spans="1:5">
      <c r="A67" s="10">
        <v>45305</v>
      </c>
      <c r="B67" s="11" t="s">
        <v>78</v>
      </c>
      <c r="C67" s="12" t="s">
        <v>79</v>
      </c>
      <c r="D67" s="11" t="s">
        <v>37</v>
      </c>
      <c r="E67" s="11">
        <v>150</v>
      </c>
    </row>
    <row r="68" customFormat="1" spans="1:5">
      <c r="A68" s="10">
        <v>45306</v>
      </c>
      <c r="B68" s="11" t="s">
        <v>58</v>
      </c>
      <c r="C68" s="12" t="s">
        <v>13</v>
      </c>
      <c r="D68" s="11" t="s">
        <v>14</v>
      </c>
      <c r="E68" s="11">
        <v>100</v>
      </c>
    </row>
    <row r="69" customFormat="1" spans="1:5">
      <c r="A69" s="10">
        <v>45306</v>
      </c>
      <c r="B69" s="11" t="s">
        <v>39</v>
      </c>
      <c r="C69" s="12" t="s">
        <v>13</v>
      </c>
      <c r="D69" s="11" t="s">
        <v>14</v>
      </c>
      <c r="E69" s="11">
        <v>200</v>
      </c>
    </row>
    <row r="70" customFormat="1" spans="1:5">
      <c r="A70" s="10">
        <v>45307</v>
      </c>
      <c r="B70" s="11" t="s">
        <v>34</v>
      </c>
      <c r="C70" s="12" t="s">
        <v>13</v>
      </c>
      <c r="D70" s="11" t="s">
        <v>14</v>
      </c>
      <c r="E70" s="11">
        <v>200</v>
      </c>
    </row>
    <row r="71" customFormat="1" spans="1:5">
      <c r="A71" s="10">
        <v>45307</v>
      </c>
      <c r="B71" s="11" t="s">
        <v>41</v>
      </c>
      <c r="C71" s="12" t="s">
        <v>80</v>
      </c>
      <c r="D71" s="11" t="s">
        <v>37</v>
      </c>
      <c r="E71" s="11">
        <v>150</v>
      </c>
    </row>
    <row r="72" customFormat="1" spans="1:5">
      <c r="A72" s="10">
        <v>45307</v>
      </c>
      <c r="B72" s="11" t="s">
        <v>36</v>
      </c>
      <c r="C72" s="12" t="s">
        <v>13</v>
      </c>
      <c r="D72" s="11" t="s">
        <v>14</v>
      </c>
      <c r="E72" s="11">
        <v>100</v>
      </c>
    </row>
    <row r="73" customFormat="1" spans="1:5">
      <c r="A73" s="10">
        <v>45307</v>
      </c>
      <c r="B73" s="11" t="s">
        <v>12</v>
      </c>
      <c r="C73" s="12" t="s">
        <v>13</v>
      </c>
      <c r="D73" s="11" t="s">
        <v>14</v>
      </c>
      <c r="E73" s="11">
        <v>200</v>
      </c>
    </row>
    <row r="74" customFormat="1" spans="1:5">
      <c r="A74" s="10">
        <v>45308</v>
      </c>
      <c r="B74" s="11" t="s">
        <v>6</v>
      </c>
      <c r="C74" s="12" t="s">
        <v>81</v>
      </c>
      <c r="D74" s="11" t="s">
        <v>37</v>
      </c>
      <c r="E74" s="11">
        <v>150</v>
      </c>
    </row>
    <row r="75" customFormat="1" spans="1:5">
      <c r="A75" s="10">
        <v>45308</v>
      </c>
      <c r="B75" s="11" t="s">
        <v>38</v>
      </c>
      <c r="C75" s="12" t="s">
        <v>82</v>
      </c>
      <c r="D75" s="11" t="s">
        <v>8</v>
      </c>
      <c r="E75" s="11">
        <v>150</v>
      </c>
    </row>
    <row r="76" customFormat="1" spans="1:5">
      <c r="A76" s="10">
        <v>45308</v>
      </c>
      <c r="B76" s="11" t="s">
        <v>32</v>
      </c>
      <c r="C76" s="12" t="s">
        <v>13</v>
      </c>
      <c r="D76" s="11" t="s">
        <v>14</v>
      </c>
      <c r="E76" s="11">
        <v>100</v>
      </c>
    </row>
    <row r="77" customFormat="1" spans="1:5">
      <c r="A77" s="10">
        <v>45308</v>
      </c>
      <c r="B77" s="11" t="s">
        <v>47</v>
      </c>
      <c r="C77" s="12" t="s">
        <v>83</v>
      </c>
      <c r="D77" s="11" t="s">
        <v>18</v>
      </c>
      <c r="E77" s="11">
        <v>150</v>
      </c>
    </row>
    <row r="78" customFormat="1" spans="1:5">
      <c r="A78" s="10">
        <v>45308</v>
      </c>
      <c r="B78" s="11" t="s">
        <v>46</v>
      </c>
      <c r="C78" s="12" t="s">
        <v>84</v>
      </c>
      <c r="D78" s="11" t="s">
        <v>28</v>
      </c>
      <c r="E78" s="11">
        <v>150</v>
      </c>
    </row>
    <row r="79" customFormat="1" spans="1:5">
      <c r="A79" s="10">
        <v>45309</v>
      </c>
      <c r="B79" s="11" t="s">
        <v>6</v>
      </c>
      <c r="C79" s="12" t="s">
        <v>85</v>
      </c>
      <c r="D79" s="11" t="s">
        <v>8</v>
      </c>
      <c r="E79" s="11">
        <v>150</v>
      </c>
    </row>
    <row r="80" customFormat="1" spans="1:5">
      <c r="A80" s="10">
        <v>45309</v>
      </c>
      <c r="B80" s="11" t="s">
        <v>41</v>
      </c>
      <c r="C80" s="12" t="s">
        <v>86</v>
      </c>
      <c r="D80" s="11" t="s">
        <v>37</v>
      </c>
      <c r="E80" s="11">
        <v>150</v>
      </c>
    </row>
    <row r="81" customFormat="1" spans="1:5">
      <c r="A81" s="10">
        <v>45309</v>
      </c>
      <c r="B81" s="11" t="s">
        <v>45</v>
      </c>
      <c r="C81" s="12" t="s">
        <v>87</v>
      </c>
      <c r="D81" s="11" t="s">
        <v>29</v>
      </c>
      <c r="E81" s="11">
        <v>150</v>
      </c>
    </row>
    <row r="82" customFormat="1" spans="1:5">
      <c r="A82" s="10">
        <v>45310</v>
      </c>
      <c r="B82" s="11" t="s">
        <v>58</v>
      </c>
      <c r="C82" s="12" t="s">
        <v>13</v>
      </c>
      <c r="D82" s="11" t="s">
        <v>14</v>
      </c>
      <c r="E82" s="11">
        <v>100</v>
      </c>
    </row>
    <row r="83" customFormat="1" spans="1:5">
      <c r="A83" s="10">
        <v>45310</v>
      </c>
      <c r="B83" s="11" t="s">
        <v>41</v>
      </c>
      <c r="C83" s="12" t="s">
        <v>88</v>
      </c>
      <c r="D83" s="11" t="s">
        <v>37</v>
      </c>
      <c r="E83" s="11">
        <v>150</v>
      </c>
    </row>
    <row r="84" customFormat="1" spans="1:5">
      <c r="A84" s="10">
        <v>45310</v>
      </c>
      <c r="B84" s="11" t="s">
        <v>32</v>
      </c>
      <c r="C84" s="12" t="s">
        <v>13</v>
      </c>
      <c r="D84" s="11" t="s">
        <v>14</v>
      </c>
      <c r="E84" s="11">
        <v>200</v>
      </c>
    </row>
    <row r="85" customFormat="1" spans="1:5">
      <c r="A85" s="10">
        <v>45310</v>
      </c>
      <c r="B85" s="11" t="s">
        <v>38</v>
      </c>
      <c r="C85" s="12" t="s">
        <v>13</v>
      </c>
      <c r="D85" s="11" t="s">
        <v>14</v>
      </c>
      <c r="E85" s="11">
        <v>200</v>
      </c>
    </row>
    <row r="86" customFormat="1" spans="1:5">
      <c r="A86" s="10">
        <v>45310</v>
      </c>
      <c r="B86" s="11" t="s">
        <v>22</v>
      </c>
      <c r="C86" s="12" t="s">
        <v>89</v>
      </c>
      <c r="D86" s="11" t="s">
        <v>20</v>
      </c>
      <c r="E86" s="11">
        <v>200</v>
      </c>
    </row>
    <row r="87" customFormat="1" spans="1:5">
      <c r="A87" s="10">
        <v>45311</v>
      </c>
      <c r="B87" s="11" t="s">
        <v>90</v>
      </c>
      <c r="C87" s="12" t="s">
        <v>91</v>
      </c>
      <c r="D87" s="11" t="s">
        <v>28</v>
      </c>
      <c r="E87" s="11">
        <v>150</v>
      </c>
    </row>
    <row r="88" customFormat="1" spans="1:5">
      <c r="A88" s="10">
        <v>45311</v>
      </c>
      <c r="B88" s="11" t="s">
        <v>36</v>
      </c>
      <c r="C88" s="12" t="s">
        <v>13</v>
      </c>
      <c r="D88" s="11" t="s">
        <v>14</v>
      </c>
      <c r="E88" s="11">
        <v>200</v>
      </c>
    </row>
    <row r="89" customFormat="1" spans="1:5">
      <c r="A89" s="10">
        <v>45311</v>
      </c>
      <c r="B89" s="11" t="s">
        <v>12</v>
      </c>
      <c r="C89" s="12" t="s">
        <v>13</v>
      </c>
      <c r="D89" s="11" t="s">
        <v>14</v>
      </c>
      <c r="E89" s="11">
        <v>100</v>
      </c>
    </row>
    <row r="90" customFormat="1" spans="1:5">
      <c r="A90" s="10">
        <v>45312</v>
      </c>
      <c r="B90" s="11" t="s">
        <v>54</v>
      </c>
      <c r="C90" s="12" t="s">
        <v>92</v>
      </c>
      <c r="D90" s="11" t="s">
        <v>33</v>
      </c>
      <c r="E90" s="11">
        <v>300</v>
      </c>
    </row>
    <row r="91" customFormat="1" spans="1:5">
      <c r="A91" s="10">
        <v>45312</v>
      </c>
      <c r="B91" s="11" t="s">
        <v>39</v>
      </c>
      <c r="C91" s="12" t="s">
        <v>13</v>
      </c>
      <c r="D91" s="11" t="s">
        <v>14</v>
      </c>
      <c r="E91" s="11">
        <v>200</v>
      </c>
    </row>
    <row r="92" customFormat="1" spans="1:5">
      <c r="A92" s="10">
        <v>45312</v>
      </c>
      <c r="B92" s="11" t="s">
        <v>52</v>
      </c>
      <c r="C92" s="12" t="s">
        <v>93</v>
      </c>
      <c r="D92" s="11" t="s">
        <v>8</v>
      </c>
      <c r="E92" s="11">
        <v>150</v>
      </c>
    </row>
    <row r="93" customFormat="1" spans="1:5">
      <c r="A93" s="10">
        <v>45313</v>
      </c>
      <c r="B93" s="11" t="s">
        <v>58</v>
      </c>
      <c r="C93" s="12" t="s">
        <v>13</v>
      </c>
      <c r="D93" s="11" t="s">
        <v>14</v>
      </c>
      <c r="E93" s="11">
        <v>100</v>
      </c>
    </row>
    <row r="94" customFormat="1" spans="1:5">
      <c r="A94" s="10">
        <v>45313</v>
      </c>
      <c r="B94" s="11" t="s">
        <v>32</v>
      </c>
      <c r="C94" s="12" t="s">
        <v>13</v>
      </c>
      <c r="D94" s="11" t="s">
        <v>14</v>
      </c>
      <c r="E94" s="11">
        <v>200</v>
      </c>
    </row>
    <row r="95" customFormat="1" spans="1:5">
      <c r="A95" s="10">
        <v>45313</v>
      </c>
      <c r="B95" s="11" t="s">
        <v>47</v>
      </c>
      <c r="C95" s="12" t="s">
        <v>94</v>
      </c>
      <c r="D95" s="11" t="s">
        <v>18</v>
      </c>
      <c r="E95" s="11">
        <v>150</v>
      </c>
    </row>
    <row r="96" customFormat="1" spans="1:5">
      <c r="A96" s="10">
        <v>45313</v>
      </c>
      <c r="B96" s="11" t="s">
        <v>46</v>
      </c>
      <c r="C96" s="12" t="s">
        <v>95</v>
      </c>
      <c r="D96" s="11" t="s">
        <v>28</v>
      </c>
      <c r="E96" s="11">
        <v>150</v>
      </c>
    </row>
    <row r="97" customFormat="1" spans="1:6">
      <c r="A97" s="10">
        <v>45313</v>
      </c>
      <c r="B97" s="11" t="s">
        <v>38</v>
      </c>
      <c r="C97" s="12" t="s">
        <v>13</v>
      </c>
      <c r="D97" s="11" t="s">
        <v>14</v>
      </c>
      <c r="E97" s="11">
        <v>200</v>
      </c>
      <c r="F97" t="s">
        <v>96</v>
      </c>
    </row>
    <row r="98" customFormat="1" spans="1:5">
      <c r="A98" s="52">
        <v>45313</v>
      </c>
      <c r="B98" s="53" t="s">
        <v>58</v>
      </c>
      <c r="C98" s="54" t="s">
        <v>13</v>
      </c>
      <c r="D98" s="53" t="s">
        <v>14</v>
      </c>
      <c r="E98" s="53">
        <v>100</v>
      </c>
    </row>
    <row r="99" customFormat="1" spans="1:5">
      <c r="A99" s="69">
        <v>45315</v>
      </c>
      <c r="B99" s="70" t="s">
        <v>24</v>
      </c>
      <c r="C99" s="71" t="s">
        <v>97</v>
      </c>
      <c r="D99" s="70" t="s">
        <v>26</v>
      </c>
      <c r="E99" s="70">
        <v>100</v>
      </c>
    </row>
    <row r="100" customFormat="1" spans="1:5">
      <c r="A100" s="69">
        <v>45315</v>
      </c>
      <c r="B100" s="70" t="s">
        <v>21</v>
      </c>
      <c r="C100" s="71" t="s">
        <v>98</v>
      </c>
      <c r="D100" s="70" t="s">
        <v>20</v>
      </c>
      <c r="E100" s="70">
        <v>100</v>
      </c>
    </row>
    <row r="101" customFormat="1" spans="1:5">
      <c r="A101" s="69">
        <v>45315</v>
      </c>
      <c r="B101" s="70" t="s">
        <v>22</v>
      </c>
      <c r="C101" s="71" t="s">
        <v>99</v>
      </c>
      <c r="D101" s="70" t="s">
        <v>20</v>
      </c>
      <c r="E101" s="70">
        <v>200</v>
      </c>
    </row>
    <row r="102" customFormat="1" spans="1:5">
      <c r="A102" s="69">
        <v>45315</v>
      </c>
      <c r="B102" s="70" t="s">
        <v>12</v>
      </c>
      <c r="C102" s="71" t="s">
        <v>13</v>
      </c>
      <c r="D102" s="70" t="s">
        <v>14</v>
      </c>
      <c r="E102" s="70">
        <v>100</v>
      </c>
    </row>
    <row r="103" customFormat="1" spans="1:5">
      <c r="A103" s="69">
        <v>45315</v>
      </c>
      <c r="B103" s="70" t="s">
        <v>6</v>
      </c>
      <c r="C103" s="71" t="s">
        <v>100</v>
      </c>
      <c r="D103" s="70" t="s">
        <v>8</v>
      </c>
      <c r="E103" s="70">
        <v>150</v>
      </c>
    </row>
    <row r="104" customFormat="1" spans="1:5">
      <c r="A104" s="69">
        <v>45316</v>
      </c>
      <c r="B104" s="70" t="s">
        <v>21</v>
      </c>
      <c r="C104" s="71" t="s">
        <v>101</v>
      </c>
      <c r="D104" s="70" t="s">
        <v>20</v>
      </c>
      <c r="E104" s="70">
        <v>50</v>
      </c>
    </row>
    <row r="105" customFormat="1" spans="1:5">
      <c r="A105" s="69">
        <v>45316</v>
      </c>
      <c r="B105" s="70" t="s">
        <v>6</v>
      </c>
      <c r="C105" s="71" t="s">
        <v>102</v>
      </c>
      <c r="D105" s="70" t="s">
        <v>8</v>
      </c>
      <c r="E105" s="70">
        <v>150</v>
      </c>
    </row>
    <row r="106" customFormat="1" spans="1:5">
      <c r="A106" s="69">
        <v>45317</v>
      </c>
      <c r="B106" s="70" t="s">
        <v>39</v>
      </c>
      <c r="C106" s="71" t="s">
        <v>13</v>
      </c>
      <c r="D106" s="70" t="s">
        <v>14</v>
      </c>
      <c r="E106" s="70">
        <v>200</v>
      </c>
    </row>
    <row r="107" customFormat="1" spans="1:5">
      <c r="A107" s="69">
        <v>45317</v>
      </c>
      <c r="B107" s="70" t="s">
        <v>41</v>
      </c>
      <c r="C107" s="71" t="s">
        <v>103</v>
      </c>
      <c r="D107" s="70" t="s">
        <v>37</v>
      </c>
      <c r="E107" s="70">
        <v>150</v>
      </c>
    </row>
    <row r="108" customFormat="1" spans="1:5">
      <c r="A108" s="69">
        <v>45317</v>
      </c>
      <c r="B108" s="70" t="s">
        <v>32</v>
      </c>
      <c r="C108" s="71" t="s">
        <v>13</v>
      </c>
      <c r="D108" s="70" t="s">
        <v>14</v>
      </c>
      <c r="E108" s="70">
        <v>200</v>
      </c>
    </row>
    <row r="109" customFormat="1" spans="1:5">
      <c r="A109" s="69">
        <v>45318</v>
      </c>
      <c r="B109" s="70" t="s">
        <v>51</v>
      </c>
      <c r="C109" s="71" t="s">
        <v>104</v>
      </c>
      <c r="D109" s="70" t="s">
        <v>15</v>
      </c>
      <c r="E109" s="70">
        <v>200</v>
      </c>
    </row>
    <row r="110" customFormat="1" spans="1:5">
      <c r="A110" s="69">
        <v>45318</v>
      </c>
      <c r="B110" s="70" t="s">
        <v>6</v>
      </c>
      <c r="C110" s="71" t="s">
        <v>105</v>
      </c>
      <c r="D110" s="70" t="s">
        <v>8</v>
      </c>
      <c r="E110" s="70">
        <v>150</v>
      </c>
    </row>
    <row r="111" customFormat="1" spans="1:5">
      <c r="A111" s="69">
        <v>45318</v>
      </c>
      <c r="B111" s="70" t="s">
        <v>22</v>
      </c>
      <c r="C111" s="71" t="s">
        <v>106</v>
      </c>
      <c r="D111" s="70" t="s">
        <v>20</v>
      </c>
      <c r="E111" s="70">
        <v>200</v>
      </c>
    </row>
    <row r="112" customFormat="1" spans="1:5">
      <c r="A112" s="69">
        <v>45319</v>
      </c>
      <c r="B112" s="70" t="s">
        <v>45</v>
      </c>
      <c r="C112" s="71" t="s">
        <v>107</v>
      </c>
      <c r="D112" s="70" t="s">
        <v>29</v>
      </c>
      <c r="E112" s="70">
        <v>150</v>
      </c>
    </row>
    <row r="113" customFormat="1" spans="1:5">
      <c r="A113" s="69">
        <v>45320</v>
      </c>
      <c r="B113" s="70" t="s">
        <v>22</v>
      </c>
      <c r="C113" s="71" t="s">
        <v>108</v>
      </c>
      <c r="D113" s="70" t="s">
        <v>20</v>
      </c>
      <c r="E113" s="70">
        <v>200</v>
      </c>
    </row>
    <row r="114" customFormat="1" spans="1:5">
      <c r="A114" s="69">
        <v>45321</v>
      </c>
      <c r="B114" s="70" t="s">
        <v>21</v>
      </c>
      <c r="C114" s="71" t="s">
        <v>109</v>
      </c>
      <c r="D114" s="70" t="s">
        <v>20</v>
      </c>
      <c r="E114" s="70">
        <v>50</v>
      </c>
    </row>
    <row r="115" customFormat="1" spans="1:5">
      <c r="A115" s="69">
        <v>45321</v>
      </c>
      <c r="B115" s="70" t="s">
        <v>46</v>
      </c>
      <c r="C115" s="71" t="s">
        <v>110</v>
      </c>
      <c r="D115" s="70" t="s">
        <v>28</v>
      </c>
      <c r="E115" s="70">
        <v>150</v>
      </c>
    </row>
    <row r="116" customFormat="1" spans="1:5">
      <c r="A116" s="69">
        <v>45321</v>
      </c>
      <c r="B116" s="70" t="s">
        <v>46</v>
      </c>
      <c r="C116" s="71" t="s">
        <v>111</v>
      </c>
      <c r="D116" s="70" t="s">
        <v>28</v>
      </c>
      <c r="E116" s="70">
        <v>150</v>
      </c>
    </row>
    <row r="117" customFormat="1" spans="1:5">
      <c r="A117" s="69">
        <v>45322</v>
      </c>
      <c r="B117" s="70" t="s">
        <v>41</v>
      </c>
      <c r="C117" s="71" t="s">
        <v>112</v>
      </c>
      <c r="D117" s="70" t="s">
        <v>37</v>
      </c>
      <c r="E117" s="70">
        <v>150</v>
      </c>
    </row>
  </sheetData>
  <mergeCells count="1">
    <mergeCell ref="H1:K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4"/>
  <sheetViews>
    <sheetView topLeftCell="A137" workbookViewId="0">
      <selection activeCell="A145" sqref="$A145:$XFD148"/>
    </sheetView>
  </sheetViews>
  <sheetFormatPr defaultColWidth="9.23076923076923" defaultRowHeight="16.8"/>
  <cols>
    <col min="1" max="1" width="10"/>
    <col min="2" max="2" width="32.9230769230769" customWidth="1"/>
    <col min="3" max="3" width="22.4615384615385" customWidth="1"/>
    <col min="8" max="8" width="6.30769230769231" customWidth="1"/>
    <col min="9" max="10" width="13.6153846153846" customWidth="1"/>
    <col min="11" max="11" width="16.2307692307692" customWidth="1"/>
  </cols>
  <sheetData>
    <row r="1" ht="17.6" spans="1:17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19"/>
      <c r="G1" s="19"/>
      <c r="H1" s="14" t="s">
        <v>758</v>
      </c>
      <c r="I1" s="14"/>
      <c r="J1" s="14"/>
      <c r="K1" s="14"/>
      <c r="P1" s="26">
        <v>114</v>
      </c>
      <c r="Q1" s="26" t="s">
        <v>759</v>
      </c>
    </row>
    <row r="2" customFormat="1" ht="17.6" spans="1:17">
      <c r="A2" s="4">
        <v>45566</v>
      </c>
      <c r="B2" s="5" t="s">
        <v>164</v>
      </c>
      <c r="C2" s="32">
        <v>2235835</v>
      </c>
      <c r="D2" s="5" t="s">
        <v>20</v>
      </c>
      <c r="E2" s="5">
        <v>200</v>
      </c>
      <c r="H2" s="15" t="s">
        <v>3</v>
      </c>
      <c r="I2" s="15" t="s">
        <v>9</v>
      </c>
      <c r="J2" s="15" t="s">
        <v>10</v>
      </c>
      <c r="K2" s="22" t="s">
        <v>11</v>
      </c>
      <c r="P2" s="26">
        <v>124</v>
      </c>
      <c r="Q2" s="26" t="s">
        <v>760</v>
      </c>
    </row>
    <row r="3" customFormat="1" spans="1:17">
      <c r="A3" s="4">
        <v>45566</v>
      </c>
      <c r="B3" s="5" t="s">
        <v>743</v>
      </c>
      <c r="C3" s="5" t="s">
        <v>761</v>
      </c>
      <c r="D3" s="5" t="s">
        <v>37</v>
      </c>
      <c r="E3" s="5">
        <v>150</v>
      </c>
      <c r="H3" s="16" t="s">
        <v>15</v>
      </c>
      <c r="I3" s="16">
        <v>255</v>
      </c>
      <c r="J3" s="16">
        <f>SUMIFS(E2:E200,D2:D200,"嘉兴")</f>
        <v>800</v>
      </c>
      <c r="K3" s="23">
        <f t="shared" ref="K3:K16" si="0">J3/I3</f>
        <v>3.13725490196078</v>
      </c>
      <c r="P3" s="26">
        <v>57</v>
      </c>
      <c r="Q3" s="26" t="s">
        <v>762</v>
      </c>
    </row>
    <row r="4" customFormat="1" spans="1:17">
      <c r="A4" s="4">
        <v>45566</v>
      </c>
      <c r="B4" s="5" t="s">
        <v>646</v>
      </c>
      <c r="C4" s="5" t="s">
        <v>763</v>
      </c>
      <c r="D4" s="5" t="s">
        <v>601</v>
      </c>
      <c r="E4" s="5">
        <v>100</v>
      </c>
      <c r="H4" s="16" t="s">
        <v>18</v>
      </c>
      <c r="I4" s="16">
        <v>372</v>
      </c>
      <c r="J4" s="16">
        <f>SUMIFS(E2:E200,D2:D200,"南昌")</f>
        <v>600</v>
      </c>
      <c r="K4" s="23">
        <f t="shared" si="0"/>
        <v>1.61290322580645</v>
      </c>
      <c r="P4" s="26">
        <v>22</v>
      </c>
      <c r="Q4" s="26" t="s">
        <v>764</v>
      </c>
    </row>
    <row r="5" customFormat="1" spans="1:17">
      <c r="A5" s="4">
        <v>45566</v>
      </c>
      <c r="B5" s="5" t="s">
        <v>738</v>
      </c>
      <c r="C5" s="5">
        <v>940</v>
      </c>
      <c r="D5" s="5" t="s">
        <v>603</v>
      </c>
      <c r="E5" s="5">
        <v>150</v>
      </c>
      <c r="H5" s="16" t="s">
        <v>20</v>
      </c>
      <c r="I5" s="16">
        <v>1396</v>
      </c>
      <c r="J5" s="16">
        <f>SUMIFS(E2:E200,D2:D200,"宁波")</f>
        <v>2150</v>
      </c>
      <c r="K5" s="23">
        <f t="shared" si="0"/>
        <v>1.54011461318052</v>
      </c>
      <c r="P5" s="26">
        <v>80</v>
      </c>
      <c r="Q5" s="26" t="s">
        <v>765</v>
      </c>
    </row>
    <row r="6" customFormat="1" spans="1:11">
      <c r="A6" s="4">
        <v>45567</v>
      </c>
      <c r="B6" s="5" t="s">
        <v>57</v>
      </c>
      <c r="C6" s="5">
        <v>2309</v>
      </c>
      <c r="D6" s="5" t="s">
        <v>37</v>
      </c>
      <c r="E6" s="5">
        <v>150</v>
      </c>
      <c r="H6" s="16" t="s">
        <v>8</v>
      </c>
      <c r="I6" s="16">
        <v>886</v>
      </c>
      <c r="J6" s="16">
        <f>SUMIFS(E2:E200,D2:D200,"天津")</f>
        <v>1350</v>
      </c>
      <c r="K6" s="23">
        <f t="shared" si="0"/>
        <v>1.52370203160271</v>
      </c>
    </row>
    <row r="7" customFormat="1" spans="1:11">
      <c r="A7" s="4">
        <v>45567</v>
      </c>
      <c r="B7" s="5" t="s">
        <v>743</v>
      </c>
      <c r="C7" s="5" t="s">
        <v>766</v>
      </c>
      <c r="D7" s="5" t="s">
        <v>37</v>
      </c>
      <c r="E7" s="5">
        <v>150</v>
      </c>
      <c r="H7" s="16" t="s">
        <v>17</v>
      </c>
      <c r="I7" s="16">
        <v>1630</v>
      </c>
      <c r="J7" s="16">
        <f>SUMIFS(E2:E200,D2:D200,"郑州")</f>
        <v>1200</v>
      </c>
      <c r="K7" s="23">
        <f t="shared" si="0"/>
        <v>0.736196319018405</v>
      </c>
    </row>
    <row r="8" customFormat="1" spans="1:11">
      <c r="A8" s="4">
        <v>45567</v>
      </c>
      <c r="B8" s="5" t="s">
        <v>738</v>
      </c>
      <c r="C8" s="5" t="s">
        <v>767</v>
      </c>
      <c r="D8" s="5" t="s">
        <v>603</v>
      </c>
      <c r="E8" s="5">
        <v>300</v>
      </c>
      <c r="H8" s="16" t="s">
        <v>28</v>
      </c>
      <c r="I8" s="16">
        <v>356</v>
      </c>
      <c r="J8" s="16">
        <f>SUMIFS(E2:E200,D2:D200,"中山")</f>
        <v>150</v>
      </c>
      <c r="K8" s="23">
        <f t="shared" si="0"/>
        <v>0.421348314606742</v>
      </c>
    </row>
    <row r="9" customFormat="1" spans="1:11">
      <c r="A9" s="4">
        <v>45567</v>
      </c>
      <c r="B9" s="5" t="s">
        <v>6</v>
      </c>
      <c r="C9" s="5" t="s">
        <v>115</v>
      </c>
      <c r="D9" s="5" t="s">
        <v>8</v>
      </c>
      <c r="E9" s="5">
        <v>150</v>
      </c>
      <c r="H9" s="16" t="s">
        <v>29</v>
      </c>
      <c r="I9" s="16">
        <v>497</v>
      </c>
      <c r="J9" s="16">
        <f>SUMIFS(E2:E200,D2:D200,"珠海")</f>
        <v>300</v>
      </c>
      <c r="K9" s="23">
        <f t="shared" si="0"/>
        <v>0.603621730382294</v>
      </c>
    </row>
    <row r="10" customFormat="1" spans="1:11">
      <c r="A10" s="4">
        <v>45567</v>
      </c>
      <c r="B10" s="5" t="s">
        <v>159</v>
      </c>
      <c r="C10" s="5">
        <v>510</v>
      </c>
      <c r="D10" s="5" t="s">
        <v>8</v>
      </c>
      <c r="E10" s="5">
        <v>150</v>
      </c>
      <c r="H10" s="16" t="s">
        <v>31</v>
      </c>
      <c r="I10" s="16">
        <v>4904</v>
      </c>
      <c r="J10" s="16">
        <f>SUMIFS(E2:E200,D2:D200,"上海")</f>
        <v>3100</v>
      </c>
      <c r="K10" s="23">
        <f t="shared" si="0"/>
        <v>0.632137030995106</v>
      </c>
    </row>
    <row r="11" customFormat="1" spans="1:11">
      <c r="A11" s="4">
        <v>45568</v>
      </c>
      <c r="B11" s="5" t="s">
        <v>516</v>
      </c>
      <c r="C11" s="5" t="s">
        <v>768</v>
      </c>
      <c r="D11" s="5" t="s">
        <v>557</v>
      </c>
      <c r="E11" s="5">
        <v>600</v>
      </c>
      <c r="H11" s="16" t="s">
        <v>33</v>
      </c>
      <c r="I11" s="16">
        <v>837</v>
      </c>
      <c r="J11" s="16">
        <f>SUMIFS(E2:E200,D2:D200,"北京")</f>
        <v>2200</v>
      </c>
      <c r="K11" s="23">
        <f t="shared" si="0"/>
        <v>2.6284348864994</v>
      </c>
    </row>
    <row r="12" customFormat="1" spans="1:11">
      <c r="A12" s="4">
        <v>45569</v>
      </c>
      <c r="B12" s="5" t="s">
        <v>516</v>
      </c>
      <c r="C12" s="5" t="s">
        <v>768</v>
      </c>
      <c r="D12" s="5" t="s">
        <v>557</v>
      </c>
      <c r="E12" s="5">
        <v>600</v>
      </c>
      <c r="H12" s="16" t="s">
        <v>35</v>
      </c>
      <c r="I12" s="16">
        <v>1139</v>
      </c>
      <c r="J12" s="16">
        <f>SUMIFS(E2:E200,D2:D200,"南京")</f>
        <v>600</v>
      </c>
      <c r="K12" s="23">
        <f t="shared" si="0"/>
        <v>0.526777875329236</v>
      </c>
    </row>
    <row r="13" customFormat="1" spans="1:11">
      <c r="A13" s="7">
        <v>45570</v>
      </c>
      <c r="B13" s="8" t="s">
        <v>769</v>
      </c>
      <c r="C13" s="8" t="s">
        <v>770</v>
      </c>
      <c r="D13" s="8" t="s">
        <v>584</v>
      </c>
      <c r="E13" s="8">
        <v>150</v>
      </c>
      <c r="H13" s="17" t="s">
        <v>26</v>
      </c>
      <c r="I13" s="17">
        <v>400</v>
      </c>
      <c r="J13" s="16">
        <f>SUMIFS(E2:E200,D2:D200,"温州")</f>
        <v>300</v>
      </c>
      <c r="K13" s="23">
        <f t="shared" si="0"/>
        <v>0.75</v>
      </c>
    </row>
    <row r="14" customFormat="1" spans="1:11">
      <c r="A14" s="7">
        <v>45570</v>
      </c>
      <c r="B14" s="8" t="s">
        <v>47</v>
      </c>
      <c r="C14" s="8">
        <v>1140</v>
      </c>
      <c r="D14" s="8" t="s">
        <v>18</v>
      </c>
      <c r="E14" s="8">
        <v>150</v>
      </c>
      <c r="H14" s="17" t="s">
        <v>125</v>
      </c>
      <c r="I14" s="17">
        <v>6134</v>
      </c>
      <c r="J14" s="16">
        <f>SUMIFS(E2:E200,D2:D200,"深圳")</f>
        <v>0</v>
      </c>
      <c r="K14" s="23">
        <f t="shared" si="0"/>
        <v>0</v>
      </c>
    </row>
    <row r="15" customFormat="1" spans="1:11">
      <c r="A15" s="7">
        <v>45570</v>
      </c>
      <c r="B15" s="8" t="s">
        <v>123</v>
      </c>
      <c r="C15" s="8">
        <v>803.522</v>
      </c>
      <c r="D15" s="8" t="s">
        <v>17</v>
      </c>
      <c r="E15" s="8">
        <v>100</v>
      </c>
      <c r="H15" s="17" t="s">
        <v>37</v>
      </c>
      <c r="I15" s="17">
        <v>4541</v>
      </c>
      <c r="J15" s="16">
        <f>SUMIFS(E2:E200,D2:D200,"合肥")</f>
        <v>3900</v>
      </c>
      <c r="K15" s="23">
        <f t="shared" si="0"/>
        <v>0.858841664831535</v>
      </c>
    </row>
    <row r="16" customFormat="1" spans="1:11">
      <c r="A16" s="7">
        <v>45570</v>
      </c>
      <c r="B16" s="8" t="s">
        <v>771</v>
      </c>
      <c r="C16" s="8" t="s">
        <v>772</v>
      </c>
      <c r="D16" s="8" t="s">
        <v>33</v>
      </c>
      <c r="E16" s="8">
        <v>700</v>
      </c>
      <c r="H16" s="18" t="s">
        <v>40</v>
      </c>
      <c r="I16" s="18">
        <f>SUM(I3:I15)</f>
        <v>23347</v>
      </c>
      <c r="J16" s="18">
        <f>SUM(J3:J15)</f>
        <v>16650</v>
      </c>
      <c r="K16" s="24">
        <f t="shared" si="0"/>
        <v>0.713153724247227</v>
      </c>
    </row>
    <row r="17" customFormat="1" spans="1:5">
      <c r="A17" s="7">
        <v>45570</v>
      </c>
      <c r="B17" s="8" t="s">
        <v>21</v>
      </c>
      <c r="C17" s="8">
        <v>355</v>
      </c>
      <c r="D17" s="8" t="s">
        <v>20</v>
      </c>
      <c r="E17" s="8">
        <v>50</v>
      </c>
    </row>
    <row r="18" customFormat="1" ht="17.6" spans="1:11">
      <c r="A18" s="7">
        <v>45571</v>
      </c>
      <c r="B18" s="8" t="s">
        <v>576</v>
      </c>
      <c r="C18" s="8">
        <v>327</v>
      </c>
      <c r="D18" s="8" t="s">
        <v>31</v>
      </c>
      <c r="E18" s="8">
        <v>300</v>
      </c>
      <c r="H18" s="20" t="s">
        <v>773</v>
      </c>
      <c r="I18" s="20"/>
      <c r="J18" s="20"/>
      <c r="K18" s="20"/>
    </row>
    <row r="19" customFormat="1" ht="17.6" spans="1:11">
      <c r="A19" s="7">
        <v>45571</v>
      </c>
      <c r="B19" s="8" t="s">
        <v>774</v>
      </c>
      <c r="C19" s="8" t="s">
        <v>775</v>
      </c>
      <c r="D19" s="8" t="s">
        <v>594</v>
      </c>
      <c r="E19" s="8">
        <v>300</v>
      </c>
      <c r="H19" s="15" t="s">
        <v>3</v>
      </c>
      <c r="I19" s="15" t="s">
        <v>9</v>
      </c>
      <c r="J19" s="15" t="s">
        <v>10</v>
      </c>
      <c r="K19" s="15" t="s">
        <v>582</v>
      </c>
    </row>
    <row r="20" customFormat="1" spans="1:11">
      <c r="A20" s="7">
        <v>45571</v>
      </c>
      <c r="B20" s="8" t="s">
        <v>63</v>
      </c>
      <c r="C20" s="8">
        <v>429</v>
      </c>
      <c r="D20" s="8" t="s">
        <v>8</v>
      </c>
      <c r="E20" s="8">
        <v>150</v>
      </c>
      <c r="H20" s="17" t="s">
        <v>584</v>
      </c>
      <c r="I20" s="21">
        <v>404</v>
      </c>
      <c r="J20" s="21">
        <f>SUMIFS(E2:E200,D2:D200,"佛山")</f>
        <v>2100</v>
      </c>
      <c r="K20" s="25">
        <f t="shared" ref="K20:K36" si="1">J20/I20</f>
        <v>5.1980198019802</v>
      </c>
    </row>
    <row r="21" customFormat="1" spans="1:11">
      <c r="A21" s="7">
        <v>45572</v>
      </c>
      <c r="B21" s="8" t="s">
        <v>776</v>
      </c>
      <c r="C21" s="8" t="s">
        <v>777</v>
      </c>
      <c r="D21" s="8" t="s">
        <v>601</v>
      </c>
      <c r="E21" s="8">
        <v>150</v>
      </c>
      <c r="H21" s="17" t="s">
        <v>557</v>
      </c>
      <c r="I21" s="21">
        <v>133</v>
      </c>
      <c r="J21" s="21">
        <f>SUMIFS(E2:E200,D2:D200,"漳州")</f>
        <v>2200</v>
      </c>
      <c r="K21" s="25">
        <f t="shared" si="1"/>
        <v>16.5413533834586</v>
      </c>
    </row>
    <row r="22" customFormat="1" spans="1:11">
      <c r="A22" s="7">
        <v>45572</v>
      </c>
      <c r="B22" s="8" t="s">
        <v>769</v>
      </c>
      <c r="C22" s="8" t="s">
        <v>778</v>
      </c>
      <c r="D22" s="8" t="s">
        <v>584</v>
      </c>
      <c r="E22" s="8">
        <v>150</v>
      </c>
      <c r="H22" s="17" t="s">
        <v>388</v>
      </c>
      <c r="I22" s="21">
        <v>178</v>
      </c>
      <c r="J22" s="21">
        <f>SUMIFS(E2:E200,D2:D200,"柳州")</f>
        <v>150</v>
      </c>
      <c r="K22" s="25">
        <f t="shared" si="1"/>
        <v>0.842696629213483</v>
      </c>
    </row>
    <row r="23" customFormat="1" spans="1:11">
      <c r="A23" s="7">
        <v>45572</v>
      </c>
      <c r="B23" s="8" t="s">
        <v>52</v>
      </c>
      <c r="C23" s="8" t="s">
        <v>779</v>
      </c>
      <c r="D23" s="8" t="s">
        <v>8</v>
      </c>
      <c r="E23" s="8">
        <v>150</v>
      </c>
      <c r="H23" s="17" t="s">
        <v>589</v>
      </c>
      <c r="I23" s="21">
        <v>0</v>
      </c>
      <c r="J23" s="21">
        <f>SUMIFS(E2:E200,D2:D200,"肥西")</f>
        <v>0</v>
      </c>
      <c r="K23" s="25" t="e">
        <f t="shared" si="1"/>
        <v>#DIV/0!</v>
      </c>
    </row>
    <row r="24" customFormat="1" spans="1:11">
      <c r="A24" s="7">
        <v>45573</v>
      </c>
      <c r="B24" s="8" t="s">
        <v>24</v>
      </c>
      <c r="C24" s="8" t="s">
        <v>780</v>
      </c>
      <c r="D24" s="8" t="s">
        <v>26</v>
      </c>
      <c r="E24" s="8">
        <v>100</v>
      </c>
      <c r="H24" s="17" t="s">
        <v>591</v>
      </c>
      <c r="I24" s="21">
        <v>60</v>
      </c>
      <c r="J24" s="21">
        <f>SUMIFS(E2:E200,D2:D200,"丽水")</f>
        <v>0</v>
      </c>
      <c r="K24" s="25">
        <f t="shared" si="1"/>
        <v>0</v>
      </c>
    </row>
    <row r="25" customFormat="1" spans="1:11">
      <c r="A25" s="7">
        <v>45573</v>
      </c>
      <c r="B25" s="8" t="s">
        <v>781</v>
      </c>
      <c r="C25" s="8" t="s">
        <v>782</v>
      </c>
      <c r="D25" s="8" t="s">
        <v>20</v>
      </c>
      <c r="E25" s="8">
        <v>200</v>
      </c>
      <c r="H25" s="17" t="s">
        <v>594</v>
      </c>
      <c r="I25" s="21">
        <v>235</v>
      </c>
      <c r="J25" s="21">
        <f>SUMIFS(E2:E200,D2:D200,"英德")</f>
        <v>900</v>
      </c>
      <c r="K25" s="25">
        <f t="shared" si="1"/>
        <v>3.82978723404255</v>
      </c>
    </row>
    <row r="26" customFormat="1" spans="1:11">
      <c r="A26" s="7">
        <v>45574</v>
      </c>
      <c r="B26" s="8" t="s">
        <v>769</v>
      </c>
      <c r="C26" s="8" t="s">
        <v>783</v>
      </c>
      <c r="D26" s="8" t="s">
        <v>584</v>
      </c>
      <c r="E26" s="8">
        <v>150</v>
      </c>
      <c r="H26" s="21" t="s">
        <v>597</v>
      </c>
      <c r="I26" s="21">
        <v>46</v>
      </c>
      <c r="J26" s="21">
        <f>SUMIFS(E2:E200,D2:D200,"顺德")</f>
        <v>250</v>
      </c>
      <c r="K26" s="25">
        <f t="shared" si="1"/>
        <v>5.43478260869565</v>
      </c>
    </row>
    <row r="27" customFormat="1" spans="1:11">
      <c r="A27" s="7">
        <v>45574</v>
      </c>
      <c r="B27" s="8" t="s">
        <v>769</v>
      </c>
      <c r="C27" s="8" t="s">
        <v>784</v>
      </c>
      <c r="D27" s="8" t="s">
        <v>584</v>
      </c>
      <c r="E27" s="8">
        <v>150</v>
      </c>
      <c r="H27" s="21" t="s">
        <v>551</v>
      </c>
      <c r="I27" s="21">
        <v>30</v>
      </c>
      <c r="J27" s="21">
        <f>SUMIFS(E2:E200,D2:D200,"址山")</f>
        <v>0</v>
      </c>
      <c r="K27" s="25">
        <f t="shared" si="1"/>
        <v>0</v>
      </c>
    </row>
    <row r="28" customFormat="1" spans="1:11">
      <c r="A28" s="7">
        <v>45574</v>
      </c>
      <c r="B28" s="8" t="s">
        <v>785</v>
      </c>
      <c r="C28" s="8" t="s">
        <v>786</v>
      </c>
      <c r="D28" s="8" t="s">
        <v>31</v>
      </c>
      <c r="E28" s="8">
        <v>300</v>
      </c>
      <c r="H28" s="21" t="s">
        <v>599</v>
      </c>
      <c r="I28" s="21">
        <v>196</v>
      </c>
      <c r="J28" s="21">
        <f>SUMIFS(E3:E201,D3:D201,"余姚")</f>
        <v>480</v>
      </c>
      <c r="K28" s="25">
        <f t="shared" si="1"/>
        <v>2.44897959183673</v>
      </c>
    </row>
    <row r="29" customFormat="1" spans="1:11">
      <c r="A29" s="7">
        <v>45574</v>
      </c>
      <c r="B29" s="8" t="s">
        <v>30</v>
      </c>
      <c r="C29" s="8" t="s">
        <v>787</v>
      </c>
      <c r="D29" s="8" t="s">
        <v>20</v>
      </c>
      <c r="E29" s="8">
        <v>150</v>
      </c>
      <c r="H29" s="21" t="s">
        <v>601</v>
      </c>
      <c r="I29" s="21">
        <v>606</v>
      </c>
      <c r="J29" s="21">
        <f>SUMIFS(E3:E202,D3:D202,"慈溪")</f>
        <v>980</v>
      </c>
      <c r="K29" s="25">
        <f t="shared" si="1"/>
        <v>1.61716171617162</v>
      </c>
    </row>
    <row r="30" customFormat="1" spans="1:11">
      <c r="A30" s="7">
        <v>45574</v>
      </c>
      <c r="B30" s="8" t="s">
        <v>57</v>
      </c>
      <c r="C30" s="8">
        <v>1716</v>
      </c>
      <c r="D30" s="8" t="s">
        <v>37</v>
      </c>
      <c r="E30" s="8">
        <v>150</v>
      </c>
      <c r="H30" s="21" t="s">
        <v>603</v>
      </c>
      <c r="I30" s="21">
        <v>190</v>
      </c>
      <c r="J30" s="21">
        <v>150</v>
      </c>
      <c r="K30" s="25">
        <f t="shared" si="1"/>
        <v>0.789473684210526</v>
      </c>
    </row>
    <row r="31" customFormat="1" spans="1:11">
      <c r="A31" s="7">
        <v>45574</v>
      </c>
      <c r="B31" s="8" t="s">
        <v>54</v>
      </c>
      <c r="C31" s="8">
        <v>1423</v>
      </c>
      <c r="D31" s="8" t="s">
        <v>33</v>
      </c>
      <c r="E31" s="8">
        <v>300</v>
      </c>
      <c r="H31" s="21" t="s">
        <v>709</v>
      </c>
      <c r="I31" s="21">
        <v>82</v>
      </c>
      <c r="J31" s="21">
        <v>300</v>
      </c>
      <c r="K31" s="25">
        <f t="shared" si="1"/>
        <v>3.65853658536585</v>
      </c>
    </row>
    <row r="32" customFormat="1" spans="1:11">
      <c r="A32" s="7">
        <v>45574</v>
      </c>
      <c r="B32" s="8" t="s">
        <v>41</v>
      </c>
      <c r="C32" s="8" t="s">
        <v>788</v>
      </c>
      <c r="D32" s="8" t="s">
        <v>37</v>
      </c>
      <c r="E32" s="8">
        <v>150</v>
      </c>
      <c r="H32" s="21" t="s">
        <v>551</v>
      </c>
      <c r="I32" s="21">
        <v>31</v>
      </c>
      <c r="J32" s="21">
        <v>0</v>
      </c>
      <c r="K32" s="25">
        <f t="shared" si="1"/>
        <v>0</v>
      </c>
    </row>
    <row r="33" customFormat="1" spans="1:11">
      <c r="A33" s="7">
        <v>45574</v>
      </c>
      <c r="B33" s="8" t="s">
        <v>789</v>
      </c>
      <c r="C33" s="8">
        <v>425</v>
      </c>
      <c r="D33" s="8" t="s">
        <v>15</v>
      </c>
      <c r="E33" s="8">
        <v>200</v>
      </c>
      <c r="H33" s="21" t="s">
        <v>790</v>
      </c>
      <c r="I33" s="21">
        <v>139</v>
      </c>
      <c r="J33" s="21">
        <v>0</v>
      </c>
      <c r="K33" s="25">
        <f t="shared" si="1"/>
        <v>0</v>
      </c>
    </row>
    <row r="34" customFormat="1" spans="1:11">
      <c r="A34" s="7">
        <v>45575</v>
      </c>
      <c r="B34" s="8" t="s">
        <v>47</v>
      </c>
      <c r="C34" s="8">
        <v>1725</v>
      </c>
      <c r="D34" s="8" t="s">
        <v>18</v>
      </c>
      <c r="E34" s="8">
        <v>150</v>
      </c>
      <c r="H34" s="21" t="s">
        <v>791</v>
      </c>
      <c r="I34" s="21">
        <v>0</v>
      </c>
      <c r="J34" s="21">
        <v>150</v>
      </c>
      <c r="K34" s="25" t="e">
        <f t="shared" si="1"/>
        <v>#DIV/0!</v>
      </c>
    </row>
    <row r="35" customFormat="1" spans="1:11">
      <c r="A35" s="7">
        <v>45575</v>
      </c>
      <c r="B35" s="8" t="s">
        <v>792</v>
      </c>
      <c r="C35" s="8">
        <v>929</v>
      </c>
      <c r="D35" s="8" t="s">
        <v>599</v>
      </c>
      <c r="E35" s="8">
        <v>150</v>
      </c>
      <c r="H35" s="21" t="s">
        <v>555</v>
      </c>
      <c r="I35" s="21">
        <v>103</v>
      </c>
      <c r="J35" s="21">
        <f>SUMIFS(E2:E200,D2:D200,"金华")</f>
        <v>1050</v>
      </c>
      <c r="K35" s="25">
        <f t="shared" si="1"/>
        <v>10.1941747572816</v>
      </c>
    </row>
    <row r="36" customFormat="1" spans="1:11">
      <c r="A36" s="7">
        <v>45575</v>
      </c>
      <c r="B36" s="8" t="s">
        <v>516</v>
      </c>
      <c r="C36" s="8" t="s">
        <v>793</v>
      </c>
      <c r="D36" s="8" t="s">
        <v>557</v>
      </c>
      <c r="E36" s="8">
        <v>300</v>
      </c>
      <c r="H36" s="18" t="s">
        <v>40</v>
      </c>
      <c r="I36" s="18">
        <f>SUM(I17:I35)</f>
        <v>2433</v>
      </c>
      <c r="J36" s="18">
        <f>SUM(J17:J35)</f>
        <v>8710</v>
      </c>
      <c r="K36" s="24">
        <f t="shared" si="1"/>
        <v>3.57994245787094</v>
      </c>
    </row>
    <row r="37" customFormat="1" spans="1:5">
      <c r="A37" s="7">
        <v>45575</v>
      </c>
      <c r="B37" s="8" t="s">
        <v>576</v>
      </c>
      <c r="C37" s="8">
        <v>738</v>
      </c>
      <c r="D37" s="8" t="s">
        <v>31</v>
      </c>
      <c r="E37" s="8">
        <v>300</v>
      </c>
    </row>
    <row r="38" customFormat="1" spans="1:5">
      <c r="A38" s="7">
        <v>45576</v>
      </c>
      <c r="B38" s="7" t="s">
        <v>24</v>
      </c>
      <c r="C38" s="8" t="s">
        <v>794</v>
      </c>
      <c r="D38" s="8" t="s">
        <v>26</v>
      </c>
      <c r="E38" s="8">
        <v>100</v>
      </c>
    </row>
    <row r="39" customFormat="1" spans="1:5">
      <c r="A39" s="7">
        <v>45576</v>
      </c>
      <c r="B39" s="8" t="s">
        <v>22</v>
      </c>
      <c r="C39" s="8">
        <v>729</v>
      </c>
      <c r="D39" s="8" t="s">
        <v>20</v>
      </c>
      <c r="E39" s="8">
        <v>200</v>
      </c>
    </row>
    <row r="40" customFormat="1" spans="1:5">
      <c r="A40" s="7">
        <v>45576</v>
      </c>
      <c r="B40" s="8" t="s">
        <v>769</v>
      </c>
      <c r="C40" s="8" t="s">
        <v>795</v>
      </c>
      <c r="D40" s="8" t="s">
        <v>584</v>
      </c>
      <c r="E40" s="8">
        <v>150</v>
      </c>
    </row>
    <row r="41" customFormat="1" spans="1:5">
      <c r="A41" s="7">
        <v>45576</v>
      </c>
      <c r="B41" s="8" t="s">
        <v>168</v>
      </c>
      <c r="C41" s="8" t="s">
        <v>796</v>
      </c>
      <c r="D41" s="8" t="s">
        <v>17</v>
      </c>
      <c r="E41" s="8">
        <v>100</v>
      </c>
    </row>
    <row r="42" customFormat="1" spans="1:5">
      <c r="A42" s="7">
        <v>45576</v>
      </c>
      <c r="B42" s="8" t="s">
        <v>138</v>
      </c>
      <c r="C42" s="8">
        <v>1221</v>
      </c>
      <c r="D42" s="8" t="s">
        <v>17</v>
      </c>
      <c r="E42" s="8">
        <v>100</v>
      </c>
    </row>
    <row r="43" customFormat="1" spans="1:5">
      <c r="A43" s="7">
        <v>45576</v>
      </c>
      <c r="B43" s="8" t="s">
        <v>123</v>
      </c>
      <c r="C43" s="8">
        <v>723</v>
      </c>
      <c r="D43" s="8" t="s">
        <v>17</v>
      </c>
      <c r="E43" s="8">
        <v>100</v>
      </c>
    </row>
    <row r="44" customFormat="1" spans="1:5">
      <c r="A44" s="7">
        <v>45577</v>
      </c>
      <c r="B44" s="8" t="s">
        <v>57</v>
      </c>
      <c r="C44" s="8">
        <v>721</v>
      </c>
      <c r="D44" s="8" t="s">
        <v>37</v>
      </c>
      <c r="E44" s="8">
        <v>150</v>
      </c>
    </row>
    <row r="45" customFormat="1" spans="1:5">
      <c r="A45" s="7">
        <v>45577</v>
      </c>
      <c r="B45" s="8" t="s">
        <v>738</v>
      </c>
      <c r="C45" s="8">
        <v>1040</v>
      </c>
      <c r="D45" s="8" t="s">
        <v>603</v>
      </c>
      <c r="E45" s="8">
        <v>150</v>
      </c>
    </row>
    <row r="46" customFormat="1" spans="1:5">
      <c r="A46" s="7">
        <v>45578</v>
      </c>
      <c r="B46" s="8" t="s">
        <v>46</v>
      </c>
      <c r="C46" s="8">
        <v>1220</v>
      </c>
      <c r="D46" s="8" t="s">
        <v>28</v>
      </c>
      <c r="E46" s="8">
        <v>150</v>
      </c>
    </row>
    <row r="47" customFormat="1" spans="1:5">
      <c r="A47" s="7">
        <v>45578</v>
      </c>
      <c r="B47" s="8" t="s">
        <v>21</v>
      </c>
      <c r="C47" s="8" t="s">
        <v>797</v>
      </c>
      <c r="D47" s="8" t="s">
        <v>20</v>
      </c>
      <c r="E47" s="8">
        <v>150</v>
      </c>
    </row>
    <row r="48" customFormat="1" spans="1:5">
      <c r="A48" s="7">
        <v>45578</v>
      </c>
      <c r="B48" s="8" t="s">
        <v>206</v>
      </c>
      <c r="C48" s="8">
        <v>719</v>
      </c>
      <c r="D48" s="8" t="s">
        <v>37</v>
      </c>
      <c r="E48" s="8">
        <v>150</v>
      </c>
    </row>
    <row r="49" customFormat="1" spans="1:5">
      <c r="A49" s="7">
        <v>45579</v>
      </c>
      <c r="B49" s="8" t="s">
        <v>769</v>
      </c>
      <c r="C49" s="8" t="s">
        <v>798</v>
      </c>
      <c r="D49" s="8" t="s">
        <v>584</v>
      </c>
      <c r="E49" s="8">
        <v>150</v>
      </c>
    </row>
    <row r="50" customFormat="1" spans="1:5">
      <c r="A50" s="7">
        <v>45579</v>
      </c>
      <c r="B50" s="8" t="s">
        <v>792</v>
      </c>
      <c r="C50" s="8">
        <v>314</v>
      </c>
      <c r="D50" s="8" t="s">
        <v>599</v>
      </c>
      <c r="E50" s="8">
        <v>150</v>
      </c>
    </row>
    <row r="51" customFormat="1" spans="1:5">
      <c r="A51" s="7">
        <v>45579</v>
      </c>
      <c r="B51" s="8" t="s">
        <v>576</v>
      </c>
      <c r="C51" s="8" t="s">
        <v>799</v>
      </c>
      <c r="D51" s="8" t="s">
        <v>31</v>
      </c>
      <c r="E51" s="8">
        <v>300</v>
      </c>
    </row>
    <row r="52" customFormat="1" spans="1:5">
      <c r="A52" s="7">
        <v>45580</v>
      </c>
      <c r="B52" s="8" t="s">
        <v>47</v>
      </c>
      <c r="C52" s="8">
        <v>1206</v>
      </c>
      <c r="D52" s="8" t="s">
        <v>18</v>
      </c>
      <c r="E52" s="8">
        <v>150</v>
      </c>
    </row>
    <row r="53" customFormat="1" spans="1:5">
      <c r="A53" s="7">
        <v>45580</v>
      </c>
      <c r="B53" s="8" t="s">
        <v>800</v>
      </c>
      <c r="C53" s="8">
        <v>828</v>
      </c>
      <c r="D53" s="8" t="s">
        <v>555</v>
      </c>
      <c r="E53" s="8">
        <v>150</v>
      </c>
    </row>
    <row r="54" customFormat="1" spans="1:5">
      <c r="A54" s="7">
        <v>45580</v>
      </c>
      <c r="B54" s="8" t="s">
        <v>801</v>
      </c>
      <c r="C54" s="8" t="s">
        <v>802</v>
      </c>
      <c r="D54" s="8" t="s">
        <v>555</v>
      </c>
      <c r="E54" s="8">
        <v>150</v>
      </c>
    </row>
    <row r="55" customFormat="1" spans="1:5">
      <c r="A55" s="7">
        <v>45580</v>
      </c>
      <c r="B55" s="8" t="s">
        <v>21</v>
      </c>
      <c r="C55" s="8" t="s">
        <v>803</v>
      </c>
      <c r="D55" s="8" t="s">
        <v>20</v>
      </c>
      <c r="E55" s="8">
        <v>150</v>
      </c>
    </row>
    <row r="56" customFormat="1" spans="1:5">
      <c r="A56" s="7">
        <v>45580</v>
      </c>
      <c r="B56" s="8" t="s">
        <v>771</v>
      </c>
      <c r="C56" s="8" t="s">
        <v>804</v>
      </c>
      <c r="D56" s="8" t="s">
        <v>33</v>
      </c>
      <c r="E56" s="8">
        <v>300</v>
      </c>
    </row>
    <row r="57" customFormat="1" spans="1:5">
      <c r="A57" s="7">
        <v>45581</v>
      </c>
      <c r="B57" s="8" t="s">
        <v>805</v>
      </c>
      <c r="C57" s="8" t="s">
        <v>806</v>
      </c>
      <c r="D57" s="8" t="s">
        <v>31</v>
      </c>
      <c r="E57" s="8">
        <v>300</v>
      </c>
    </row>
    <row r="58" customFormat="1" spans="1:5">
      <c r="A58" s="7">
        <v>45581</v>
      </c>
      <c r="B58" s="8" t="s">
        <v>41</v>
      </c>
      <c r="C58" s="8" t="s">
        <v>807</v>
      </c>
      <c r="D58" s="8" t="s">
        <v>37</v>
      </c>
      <c r="E58" s="8">
        <v>150</v>
      </c>
    </row>
    <row r="59" customFormat="1" spans="1:5">
      <c r="A59" s="7">
        <v>45581</v>
      </c>
      <c r="B59" s="8" t="s">
        <v>738</v>
      </c>
      <c r="C59" s="8">
        <v>1011</v>
      </c>
      <c r="D59" s="8" t="s">
        <v>603</v>
      </c>
      <c r="E59" s="8">
        <v>150</v>
      </c>
    </row>
    <row r="60" customFormat="1" spans="1:5">
      <c r="A60" s="7">
        <v>45581</v>
      </c>
      <c r="B60" s="8" t="s">
        <v>808</v>
      </c>
      <c r="C60" s="8" t="s">
        <v>809</v>
      </c>
      <c r="D60" s="8" t="s">
        <v>388</v>
      </c>
      <c r="E60" s="8">
        <v>150</v>
      </c>
    </row>
    <row r="61" customFormat="1" spans="1:5">
      <c r="A61" s="7">
        <v>45581</v>
      </c>
      <c r="B61" s="8" t="s">
        <v>771</v>
      </c>
      <c r="C61" s="8" t="s">
        <v>810</v>
      </c>
      <c r="D61" s="8" t="s">
        <v>33</v>
      </c>
      <c r="E61" s="8">
        <v>300</v>
      </c>
    </row>
    <row r="62" customFormat="1" spans="1:5">
      <c r="A62" s="7">
        <v>45581</v>
      </c>
      <c r="B62" s="8" t="s">
        <v>183</v>
      </c>
      <c r="C62" s="8" t="s">
        <v>811</v>
      </c>
      <c r="D62" s="8" t="s">
        <v>35</v>
      </c>
      <c r="E62" s="8">
        <v>150</v>
      </c>
    </row>
    <row r="63" customFormat="1" spans="1:5">
      <c r="A63" s="7">
        <v>45582</v>
      </c>
      <c r="B63" s="8" t="s">
        <v>812</v>
      </c>
      <c r="C63" s="8">
        <v>601</v>
      </c>
      <c r="D63" s="8" t="s">
        <v>594</v>
      </c>
      <c r="E63" s="8">
        <v>150</v>
      </c>
    </row>
    <row r="64" customFormat="1" spans="1:5">
      <c r="A64" s="7">
        <v>45582</v>
      </c>
      <c r="B64" s="8" t="s">
        <v>54</v>
      </c>
      <c r="C64" s="8" t="s">
        <v>443</v>
      </c>
      <c r="D64" s="8" t="s">
        <v>33</v>
      </c>
      <c r="E64" s="8">
        <v>300</v>
      </c>
    </row>
    <row r="65" customFormat="1" spans="1:5">
      <c r="A65" s="7">
        <v>45582</v>
      </c>
      <c r="B65" s="8" t="s">
        <v>813</v>
      </c>
      <c r="C65" s="8" t="s">
        <v>814</v>
      </c>
      <c r="D65" s="8" t="s">
        <v>601</v>
      </c>
      <c r="E65" s="8">
        <v>130</v>
      </c>
    </row>
    <row r="66" customFormat="1" spans="1:5">
      <c r="A66" s="7">
        <v>45582</v>
      </c>
      <c r="B66" s="8" t="s">
        <v>789</v>
      </c>
      <c r="C66" s="8">
        <v>410</v>
      </c>
      <c r="D66" s="8" t="s">
        <v>15</v>
      </c>
      <c r="E66" s="8">
        <v>200</v>
      </c>
    </row>
    <row r="67" customFormat="1" spans="1:5">
      <c r="A67" s="7">
        <v>45582</v>
      </c>
      <c r="B67" s="8" t="s">
        <v>774</v>
      </c>
      <c r="C67" s="8">
        <v>1431</v>
      </c>
      <c r="D67" s="8" t="s">
        <v>594</v>
      </c>
      <c r="E67" s="8">
        <v>300</v>
      </c>
    </row>
    <row r="68" customFormat="1" spans="1:5">
      <c r="A68" s="7">
        <v>45582</v>
      </c>
      <c r="B68" s="8" t="s">
        <v>57</v>
      </c>
      <c r="C68" s="8">
        <v>2712</v>
      </c>
      <c r="D68" s="8" t="s">
        <v>37</v>
      </c>
      <c r="E68" s="8">
        <v>150</v>
      </c>
    </row>
    <row r="69" customFormat="1" spans="1:5">
      <c r="A69" s="7">
        <v>45582</v>
      </c>
      <c r="B69" s="8" t="s">
        <v>184</v>
      </c>
      <c r="C69" s="8" t="s">
        <v>115</v>
      </c>
      <c r="D69" s="8" t="s">
        <v>35</v>
      </c>
      <c r="E69" s="8">
        <v>150</v>
      </c>
    </row>
    <row r="70" customFormat="1" spans="1:5">
      <c r="A70" s="7">
        <v>45583</v>
      </c>
      <c r="B70" s="8" t="s">
        <v>41</v>
      </c>
      <c r="C70" s="8" t="s">
        <v>815</v>
      </c>
      <c r="D70" s="8" t="s">
        <v>35</v>
      </c>
      <c r="E70" s="8">
        <v>150</v>
      </c>
    </row>
    <row r="71" customFormat="1" spans="1:5">
      <c r="A71" s="7">
        <v>45583</v>
      </c>
      <c r="B71" s="8" t="s">
        <v>49</v>
      </c>
      <c r="C71" s="8">
        <v>336</v>
      </c>
      <c r="D71" s="8" t="s">
        <v>17</v>
      </c>
      <c r="E71" s="8">
        <v>100</v>
      </c>
    </row>
    <row r="72" customFormat="1" spans="1:5">
      <c r="A72" s="7">
        <v>45583</v>
      </c>
      <c r="B72" s="8" t="s">
        <v>816</v>
      </c>
      <c r="C72" s="8">
        <v>311</v>
      </c>
      <c r="D72" s="8" t="s">
        <v>31</v>
      </c>
      <c r="E72" s="8">
        <v>300</v>
      </c>
    </row>
    <row r="73" customFormat="1" spans="1:5">
      <c r="A73" s="7">
        <v>45583</v>
      </c>
      <c r="B73" s="8" t="s">
        <v>769</v>
      </c>
      <c r="C73" s="8" t="s">
        <v>817</v>
      </c>
      <c r="D73" s="8" t="s">
        <v>584</v>
      </c>
      <c r="E73" s="8">
        <v>150</v>
      </c>
    </row>
    <row r="74" customFormat="1" spans="1:5">
      <c r="A74" s="7">
        <v>45583</v>
      </c>
      <c r="B74" s="8" t="s">
        <v>646</v>
      </c>
      <c r="C74" s="8" t="s">
        <v>818</v>
      </c>
      <c r="D74" s="8" t="s">
        <v>601</v>
      </c>
      <c r="E74" s="8">
        <v>100</v>
      </c>
    </row>
    <row r="75" customFormat="1" spans="1:5">
      <c r="A75" s="7">
        <v>45584</v>
      </c>
      <c r="B75" s="8" t="s">
        <v>57</v>
      </c>
      <c r="C75" s="8">
        <v>2112</v>
      </c>
      <c r="D75" s="8" t="s">
        <v>37</v>
      </c>
      <c r="E75" s="8">
        <v>150</v>
      </c>
    </row>
    <row r="76" customFormat="1" spans="1:5">
      <c r="A76" s="7">
        <v>45584</v>
      </c>
      <c r="B76" s="8" t="s">
        <v>21</v>
      </c>
      <c r="C76" s="8">
        <v>821</v>
      </c>
      <c r="D76" s="8" t="s">
        <v>20</v>
      </c>
      <c r="E76" s="8">
        <v>50</v>
      </c>
    </row>
    <row r="77" customFormat="1" spans="1:5">
      <c r="A77" s="7">
        <v>45584</v>
      </c>
      <c r="B77" s="8" t="s">
        <v>769</v>
      </c>
      <c r="C77" s="8" t="s">
        <v>819</v>
      </c>
      <c r="D77" s="8" t="s">
        <v>584</v>
      </c>
      <c r="E77" s="8">
        <v>150</v>
      </c>
    </row>
    <row r="78" customFormat="1" spans="1:5">
      <c r="A78" s="7">
        <v>45584</v>
      </c>
      <c r="B78" s="8" t="s">
        <v>789</v>
      </c>
      <c r="C78" s="8">
        <v>535</v>
      </c>
      <c r="D78" s="8" t="s">
        <v>15</v>
      </c>
      <c r="E78" s="8">
        <v>200</v>
      </c>
    </row>
    <row r="79" customFormat="1" spans="1:5">
      <c r="A79" s="7">
        <v>45584</v>
      </c>
      <c r="B79" s="8" t="s">
        <v>21</v>
      </c>
      <c r="C79" s="8">
        <v>306</v>
      </c>
      <c r="D79" s="8" t="s">
        <v>20</v>
      </c>
      <c r="E79" s="8">
        <v>50</v>
      </c>
    </row>
    <row r="80" customFormat="1" spans="1:5">
      <c r="A80" s="7">
        <v>45584</v>
      </c>
      <c r="B80" s="8" t="s">
        <v>801</v>
      </c>
      <c r="C80" s="8" t="s">
        <v>820</v>
      </c>
      <c r="D80" s="8" t="s">
        <v>555</v>
      </c>
      <c r="E80" s="8">
        <v>150</v>
      </c>
    </row>
    <row r="81" customFormat="1" spans="1:5">
      <c r="A81" s="7">
        <v>45585</v>
      </c>
      <c r="B81" s="8" t="s">
        <v>57</v>
      </c>
      <c r="C81" s="8">
        <v>2402</v>
      </c>
      <c r="D81" s="8" t="s">
        <v>37</v>
      </c>
      <c r="E81" s="8">
        <v>150</v>
      </c>
    </row>
    <row r="82" customFormat="1" spans="1:5">
      <c r="A82" s="7">
        <v>45585</v>
      </c>
      <c r="B82" s="8" t="s">
        <v>71</v>
      </c>
      <c r="C82" s="8">
        <v>517</v>
      </c>
      <c r="D82" s="8" t="s">
        <v>8</v>
      </c>
      <c r="E82" s="8">
        <v>150</v>
      </c>
    </row>
    <row r="83" customFormat="1" spans="1:5">
      <c r="A83" s="7">
        <v>45585</v>
      </c>
      <c r="B83" s="8" t="s">
        <v>63</v>
      </c>
      <c r="C83" s="8">
        <v>340</v>
      </c>
      <c r="D83" s="8" t="s">
        <v>8</v>
      </c>
      <c r="E83" s="8">
        <v>150</v>
      </c>
    </row>
    <row r="84" customFormat="1" spans="1:5">
      <c r="A84" s="7">
        <v>45585</v>
      </c>
      <c r="B84" s="8" t="s">
        <v>41</v>
      </c>
      <c r="C84" s="8">
        <v>40645</v>
      </c>
      <c r="D84" s="8" t="s">
        <v>37</v>
      </c>
      <c r="E84" s="8">
        <v>150</v>
      </c>
    </row>
    <row r="85" customFormat="1" spans="1:5">
      <c r="A85" s="7">
        <v>45585</v>
      </c>
      <c r="B85" s="8" t="s">
        <v>168</v>
      </c>
      <c r="C85" s="8">
        <v>2712</v>
      </c>
      <c r="D85" s="8" t="s">
        <v>17</v>
      </c>
      <c r="E85" s="8">
        <v>100</v>
      </c>
    </row>
    <row r="86" customFormat="1" spans="1:5">
      <c r="A86" s="7">
        <v>45585</v>
      </c>
      <c r="B86" s="8" t="s">
        <v>168</v>
      </c>
      <c r="C86" s="8">
        <v>715</v>
      </c>
      <c r="D86" s="8" t="s">
        <v>17</v>
      </c>
      <c r="E86" s="8">
        <v>100</v>
      </c>
    </row>
    <row r="87" customFormat="1" spans="1:5">
      <c r="A87" s="7">
        <v>45586</v>
      </c>
      <c r="B87" s="8" t="s">
        <v>821</v>
      </c>
      <c r="C87" s="8" t="s">
        <v>822</v>
      </c>
      <c r="D87" s="8" t="s">
        <v>603</v>
      </c>
      <c r="E87" s="8">
        <v>200</v>
      </c>
    </row>
    <row r="88" customFormat="1" spans="1:5">
      <c r="A88" s="7">
        <v>45586</v>
      </c>
      <c r="B88" s="8" t="s">
        <v>823</v>
      </c>
      <c r="C88" s="8">
        <v>1304</v>
      </c>
      <c r="D88" s="8" t="s">
        <v>599</v>
      </c>
      <c r="E88" s="8">
        <v>180</v>
      </c>
    </row>
    <row r="89" customFormat="1" spans="1:5">
      <c r="A89" s="7">
        <v>45587</v>
      </c>
      <c r="B89" s="8" t="s">
        <v>250</v>
      </c>
      <c r="C89" s="8">
        <v>341</v>
      </c>
      <c r="D89" s="8" t="s">
        <v>37</v>
      </c>
      <c r="E89" s="8">
        <v>150</v>
      </c>
    </row>
    <row r="90" customFormat="1" spans="1:5">
      <c r="A90" s="7">
        <v>45587</v>
      </c>
      <c r="B90" s="8" t="s">
        <v>306</v>
      </c>
      <c r="C90" s="33">
        <v>812720</v>
      </c>
      <c r="D90" s="8" t="s">
        <v>31</v>
      </c>
      <c r="E90" s="8">
        <v>300</v>
      </c>
    </row>
    <row r="91" customFormat="1" spans="1:5">
      <c r="A91" s="7">
        <v>45587</v>
      </c>
      <c r="B91" s="8" t="s">
        <v>57</v>
      </c>
      <c r="C91" s="8">
        <v>1808</v>
      </c>
      <c r="D91" s="8" t="s">
        <v>37</v>
      </c>
      <c r="E91" s="8">
        <v>150</v>
      </c>
    </row>
    <row r="92" customFormat="1" spans="1:5">
      <c r="A92" s="7">
        <v>45587</v>
      </c>
      <c r="B92" s="8" t="s">
        <v>646</v>
      </c>
      <c r="C92" s="34" t="s">
        <v>824</v>
      </c>
      <c r="D92" s="8" t="s">
        <v>601</v>
      </c>
      <c r="E92" s="8">
        <v>200</v>
      </c>
    </row>
    <row r="93" customFormat="1" spans="1:5">
      <c r="A93" s="7">
        <v>45587</v>
      </c>
      <c r="B93" s="8" t="s">
        <v>52</v>
      </c>
      <c r="C93" s="8" t="s">
        <v>825</v>
      </c>
      <c r="D93" s="8" t="s">
        <v>8</v>
      </c>
      <c r="E93" s="8">
        <v>150</v>
      </c>
    </row>
    <row r="94" customFormat="1" spans="1:5">
      <c r="A94" s="7">
        <v>45588</v>
      </c>
      <c r="B94" s="8" t="s">
        <v>24</v>
      </c>
      <c r="C94" s="8" t="s">
        <v>826</v>
      </c>
      <c r="D94" s="8" t="s">
        <v>26</v>
      </c>
      <c r="E94" s="8">
        <v>100</v>
      </c>
    </row>
    <row r="95" customFormat="1" spans="1:5">
      <c r="A95" s="7">
        <v>45588</v>
      </c>
      <c r="B95" s="8" t="s">
        <v>41</v>
      </c>
      <c r="C95" s="8" t="s">
        <v>827</v>
      </c>
      <c r="D95" s="8" t="s">
        <v>37</v>
      </c>
      <c r="E95" s="8">
        <v>150</v>
      </c>
    </row>
    <row r="96" customFormat="1" spans="1:5">
      <c r="A96" s="7">
        <v>45588</v>
      </c>
      <c r="B96" s="8" t="s">
        <v>57</v>
      </c>
      <c r="C96" s="8">
        <v>708</v>
      </c>
      <c r="D96" s="8" t="s">
        <v>37</v>
      </c>
      <c r="E96" s="8">
        <v>150</v>
      </c>
    </row>
    <row r="97" customFormat="1" spans="1:5">
      <c r="A97" s="7">
        <v>45588</v>
      </c>
      <c r="B97" s="8" t="s">
        <v>460</v>
      </c>
      <c r="C97" s="8">
        <v>703</v>
      </c>
      <c r="D97" s="8" t="s">
        <v>37</v>
      </c>
      <c r="E97" s="8">
        <v>150</v>
      </c>
    </row>
    <row r="98" customFormat="1" spans="1:5">
      <c r="A98" s="7">
        <v>45588</v>
      </c>
      <c r="B98" s="8" t="s">
        <v>801</v>
      </c>
      <c r="C98" s="8" t="s">
        <v>828</v>
      </c>
      <c r="D98" s="8" t="s">
        <v>555</v>
      </c>
      <c r="E98" s="8">
        <v>150</v>
      </c>
    </row>
    <row r="99" customFormat="1" spans="1:5">
      <c r="A99" s="7">
        <v>45588</v>
      </c>
      <c r="B99" s="8" t="s">
        <v>800</v>
      </c>
      <c r="C99" s="8">
        <v>1313</v>
      </c>
      <c r="D99" s="8" t="s">
        <v>555</v>
      </c>
      <c r="E99" s="8">
        <v>300</v>
      </c>
    </row>
    <row r="100" customFormat="1" spans="1:5">
      <c r="A100" s="7">
        <v>45588</v>
      </c>
      <c r="B100" s="8" t="s">
        <v>812</v>
      </c>
      <c r="C100" s="33" t="s">
        <v>829</v>
      </c>
      <c r="D100" s="8" t="s">
        <v>594</v>
      </c>
      <c r="E100" s="8">
        <v>150</v>
      </c>
    </row>
    <row r="101" customFormat="1" spans="1:5">
      <c r="A101" s="7">
        <v>45589</v>
      </c>
      <c r="B101" s="8" t="s">
        <v>830</v>
      </c>
      <c r="C101" s="8" t="s">
        <v>831</v>
      </c>
      <c r="D101" s="8" t="s">
        <v>597</v>
      </c>
      <c r="E101" s="8">
        <v>250</v>
      </c>
    </row>
    <row r="102" customFormat="1" spans="1:5">
      <c r="A102" s="7">
        <v>45589</v>
      </c>
      <c r="B102" s="8" t="s">
        <v>41</v>
      </c>
      <c r="C102" s="8">
        <v>1208</v>
      </c>
      <c r="D102" s="8" t="s">
        <v>37</v>
      </c>
      <c r="E102" s="8">
        <v>150</v>
      </c>
    </row>
    <row r="103" customFormat="1" spans="1:5">
      <c r="A103" s="7">
        <v>45589</v>
      </c>
      <c r="B103" s="8" t="s">
        <v>776</v>
      </c>
      <c r="C103" s="8">
        <v>1514</v>
      </c>
      <c r="D103" s="8" t="s">
        <v>601</v>
      </c>
      <c r="E103" s="8">
        <v>150</v>
      </c>
    </row>
    <row r="104" customFormat="1" spans="1:5">
      <c r="A104" s="7">
        <v>45589</v>
      </c>
      <c r="B104" s="8" t="s">
        <v>769</v>
      </c>
      <c r="C104" s="8">
        <v>1712</v>
      </c>
      <c r="D104" s="8" t="s">
        <v>584</v>
      </c>
      <c r="E104" s="8">
        <v>150</v>
      </c>
    </row>
    <row r="105" customFormat="1" spans="1:5">
      <c r="A105" s="7">
        <v>45594</v>
      </c>
      <c r="B105" s="8" t="s">
        <v>460</v>
      </c>
      <c r="C105" s="8">
        <v>705</v>
      </c>
      <c r="D105" s="8" t="s">
        <v>37</v>
      </c>
      <c r="E105" s="8">
        <v>150</v>
      </c>
    </row>
    <row r="106" customFormat="1" spans="1:5">
      <c r="A106" s="7">
        <v>45594</v>
      </c>
      <c r="B106" s="8" t="s">
        <v>41</v>
      </c>
      <c r="C106" s="8" t="s">
        <v>832</v>
      </c>
      <c r="D106" s="8" t="s">
        <v>37</v>
      </c>
      <c r="E106" s="8">
        <v>150</v>
      </c>
    </row>
    <row r="107" customFormat="1" spans="1:5">
      <c r="A107" s="7">
        <v>45594</v>
      </c>
      <c r="B107" s="8" t="s">
        <v>57</v>
      </c>
      <c r="C107" s="8">
        <v>2817</v>
      </c>
      <c r="D107" s="8" t="s">
        <v>37</v>
      </c>
      <c r="E107" s="8">
        <v>150</v>
      </c>
    </row>
    <row r="108" customFormat="1" spans="1:5">
      <c r="A108" s="7">
        <v>45594</v>
      </c>
      <c r="B108" s="8" t="s">
        <v>769</v>
      </c>
      <c r="C108" s="8">
        <v>2128</v>
      </c>
      <c r="D108" s="8" t="s">
        <v>584</v>
      </c>
      <c r="E108" s="8">
        <v>150</v>
      </c>
    </row>
    <row r="109" customFormat="1" spans="1:5">
      <c r="A109" s="7">
        <v>45594</v>
      </c>
      <c r="B109" s="8" t="s">
        <v>769</v>
      </c>
      <c r="C109" s="8" t="s">
        <v>833</v>
      </c>
      <c r="D109" s="8" t="s">
        <v>584</v>
      </c>
      <c r="E109" s="8">
        <v>150</v>
      </c>
    </row>
    <row r="110" customFormat="1" spans="1:5">
      <c r="A110" s="7">
        <v>45594</v>
      </c>
      <c r="B110" s="8" t="s">
        <v>769</v>
      </c>
      <c r="C110" s="8">
        <v>925</v>
      </c>
      <c r="D110" s="8" t="s">
        <v>584</v>
      </c>
      <c r="E110" s="8">
        <v>150</v>
      </c>
    </row>
    <row r="111" customFormat="1" spans="1:5">
      <c r="A111" s="7">
        <v>45594</v>
      </c>
      <c r="B111" s="8" t="s">
        <v>769</v>
      </c>
      <c r="C111" s="8" t="s">
        <v>834</v>
      </c>
      <c r="D111" s="8" t="s">
        <v>584</v>
      </c>
      <c r="E111" s="8">
        <v>150</v>
      </c>
    </row>
    <row r="112" customFormat="1" spans="1:5">
      <c r="A112" s="7">
        <v>45594</v>
      </c>
      <c r="B112" s="8" t="s">
        <v>21</v>
      </c>
      <c r="C112" s="8">
        <v>342</v>
      </c>
      <c r="D112" s="8" t="s">
        <v>20</v>
      </c>
      <c r="E112" s="8">
        <v>50</v>
      </c>
    </row>
    <row r="113" customFormat="1" spans="1:5">
      <c r="A113" s="7">
        <v>45594</v>
      </c>
      <c r="B113" s="8" t="s">
        <v>164</v>
      </c>
      <c r="C113" s="8">
        <v>1741</v>
      </c>
      <c r="D113" s="8" t="s">
        <v>20</v>
      </c>
      <c r="E113" s="8">
        <v>200</v>
      </c>
    </row>
    <row r="114" customFormat="1" spans="1:5">
      <c r="A114" s="7">
        <v>45594</v>
      </c>
      <c r="B114" s="8" t="s">
        <v>576</v>
      </c>
      <c r="C114" s="33">
        <v>343202</v>
      </c>
      <c r="D114" s="8" t="s">
        <v>31</v>
      </c>
      <c r="E114" s="8">
        <v>200</v>
      </c>
    </row>
    <row r="115" customFormat="1" spans="1:5">
      <c r="A115" s="7">
        <v>45594</v>
      </c>
      <c r="B115" s="8" t="s">
        <v>506</v>
      </c>
      <c r="C115" s="8">
        <v>405</v>
      </c>
      <c r="D115" s="8" t="s">
        <v>31</v>
      </c>
      <c r="E115" s="8">
        <v>300</v>
      </c>
    </row>
    <row r="116" customFormat="1" spans="1:5">
      <c r="A116" s="7">
        <v>45594</v>
      </c>
      <c r="B116" s="8" t="s">
        <v>736</v>
      </c>
      <c r="C116" s="8">
        <v>311</v>
      </c>
      <c r="D116" s="8" t="s">
        <v>31</v>
      </c>
      <c r="E116" s="8">
        <v>200</v>
      </c>
    </row>
    <row r="117" customFormat="1" spans="1:5">
      <c r="A117" s="7">
        <v>45594</v>
      </c>
      <c r="B117" s="8" t="s">
        <v>576</v>
      </c>
      <c r="C117" s="8">
        <v>405</v>
      </c>
      <c r="D117" s="8" t="s">
        <v>31</v>
      </c>
      <c r="E117" s="8">
        <v>300</v>
      </c>
    </row>
    <row r="118" customFormat="1" spans="1:5">
      <c r="A118" s="7">
        <v>45594</v>
      </c>
      <c r="B118" s="8" t="s">
        <v>835</v>
      </c>
      <c r="C118" s="8" t="s">
        <v>836</v>
      </c>
      <c r="D118" s="8" t="s">
        <v>33</v>
      </c>
      <c r="E118" s="8">
        <v>300</v>
      </c>
    </row>
    <row r="119" customFormat="1" spans="1:5">
      <c r="A119" s="7">
        <v>45594</v>
      </c>
      <c r="B119" s="8" t="s">
        <v>789</v>
      </c>
      <c r="C119" s="8">
        <v>627</v>
      </c>
      <c r="D119" s="8" t="s">
        <v>15</v>
      </c>
      <c r="E119" s="8">
        <v>200</v>
      </c>
    </row>
    <row r="120" customFormat="1" spans="1:5">
      <c r="A120" s="7">
        <v>45594</v>
      </c>
      <c r="B120" s="8" t="s">
        <v>163</v>
      </c>
      <c r="C120" s="8">
        <v>618</v>
      </c>
      <c r="D120" s="8" t="s">
        <v>35</v>
      </c>
      <c r="E120" s="8">
        <v>150</v>
      </c>
    </row>
    <row r="121" customFormat="1" spans="1:5">
      <c r="A121" s="7">
        <v>45594</v>
      </c>
      <c r="B121" s="8" t="s">
        <v>138</v>
      </c>
      <c r="C121" s="8">
        <v>1217</v>
      </c>
      <c r="D121" s="8" t="s">
        <v>17</v>
      </c>
      <c r="E121" s="8">
        <v>100</v>
      </c>
    </row>
    <row r="122" customFormat="1" spans="1:5">
      <c r="A122" s="7">
        <v>45594</v>
      </c>
      <c r="B122" s="8" t="s">
        <v>168</v>
      </c>
      <c r="C122" s="8">
        <v>420</v>
      </c>
      <c r="D122" s="8" t="s">
        <v>17</v>
      </c>
      <c r="E122" s="8">
        <v>100</v>
      </c>
    </row>
    <row r="123" customFormat="1" spans="1:5">
      <c r="A123" s="7">
        <v>45594</v>
      </c>
      <c r="B123" s="8" t="s">
        <v>516</v>
      </c>
      <c r="C123" s="8" t="s">
        <v>593</v>
      </c>
      <c r="D123" s="8" t="s">
        <v>557</v>
      </c>
      <c r="E123" s="8">
        <v>200</v>
      </c>
    </row>
    <row r="124" customFormat="1" spans="1:5">
      <c r="A124" s="7">
        <v>45594</v>
      </c>
      <c r="B124" s="8" t="s">
        <v>516</v>
      </c>
      <c r="C124" s="8" t="s">
        <v>837</v>
      </c>
      <c r="D124" s="8" t="s">
        <v>557</v>
      </c>
      <c r="E124" s="8">
        <v>500</v>
      </c>
    </row>
    <row r="125" customFormat="1" spans="1:5">
      <c r="A125" s="7">
        <v>45594</v>
      </c>
      <c r="B125" s="8" t="s">
        <v>164</v>
      </c>
      <c r="C125" s="8">
        <v>2315</v>
      </c>
      <c r="D125" s="8" t="s">
        <v>20</v>
      </c>
      <c r="E125" s="8">
        <v>200</v>
      </c>
    </row>
    <row r="126" customFormat="1" spans="1:5">
      <c r="A126" s="7">
        <v>45594</v>
      </c>
      <c r="B126" s="8" t="s">
        <v>164</v>
      </c>
      <c r="C126" s="8">
        <v>2317</v>
      </c>
      <c r="D126" s="8" t="s">
        <v>20</v>
      </c>
      <c r="E126" s="8">
        <v>200</v>
      </c>
    </row>
    <row r="127" customFormat="1" spans="1:5">
      <c r="A127" s="7">
        <v>45594</v>
      </c>
      <c r="B127" s="8" t="s">
        <v>838</v>
      </c>
      <c r="C127" s="8">
        <v>601</v>
      </c>
      <c r="D127" s="8" t="s">
        <v>709</v>
      </c>
      <c r="E127" s="8">
        <v>150</v>
      </c>
    </row>
    <row r="128" customFormat="1" spans="1:5">
      <c r="A128" s="7">
        <v>45594</v>
      </c>
      <c r="B128" s="8" t="s">
        <v>769</v>
      </c>
      <c r="C128" s="8" t="s">
        <v>839</v>
      </c>
      <c r="D128" s="8" t="s">
        <v>584</v>
      </c>
      <c r="E128" s="8">
        <v>150</v>
      </c>
    </row>
    <row r="129" customFormat="1" spans="1:5">
      <c r="A129" s="7">
        <v>45594</v>
      </c>
      <c r="B129" s="8" t="s">
        <v>57</v>
      </c>
      <c r="C129" s="8">
        <v>2227</v>
      </c>
      <c r="D129" s="8" t="s">
        <v>37</v>
      </c>
      <c r="E129" s="8">
        <v>150</v>
      </c>
    </row>
    <row r="130" customFormat="1" spans="1:5">
      <c r="A130" s="7">
        <v>45594</v>
      </c>
      <c r="B130" s="8" t="s">
        <v>21</v>
      </c>
      <c r="C130" s="33">
        <v>603725</v>
      </c>
      <c r="D130" s="8" t="s">
        <v>20</v>
      </c>
      <c r="E130" s="8">
        <v>100</v>
      </c>
    </row>
    <row r="131" customFormat="1" spans="1:5">
      <c r="A131" s="7">
        <v>45595</v>
      </c>
      <c r="B131" s="8" t="s">
        <v>47</v>
      </c>
      <c r="C131" s="8">
        <v>1828</v>
      </c>
      <c r="D131" s="8" t="s">
        <v>18</v>
      </c>
      <c r="E131" s="8">
        <v>150</v>
      </c>
    </row>
    <row r="132" customFormat="1" spans="1:5">
      <c r="A132" s="7">
        <v>45595</v>
      </c>
      <c r="B132" s="8" t="s">
        <v>250</v>
      </c>
      <c r="C132" s="8">
        <v>616</v>
      </c>
      <c r="D132" s="8" t="s">
        <v>37</v>
      </c>
      <c r="E132" s="8">
        <v>150</v>
      </c>
    </row>
    <row r="133" customFormat="1" spans="1:5">
      <c r="A133" s="7">
        <v>45595</v>
      </c>
      <c r="B133" s="8" t="s">
        <v>49</v>
      </c>
      <c r="C133" s="8">
        <v>231</v>
      </c>
      <c r="D133" s="8" t="s">
        <v>17</v>
      </c>
      <c r="E133" s="8">
        <v>100</v>
      </c>
    </row>
    <row r="134" customFormat="1" spans="1:5">
      <c r="A134" s="7">
        <v>45595</v>
      </c>
      <c r="B134" s="8" t="s">
        <v>164</v>
      </c>
      <c r="C134" s="8">
        <v>1707</v>
      </c>
      <c r="D134" s="8" t="s">
        <v>20</v>
      </c>
      <c r="E134" s="8">
        <v>200</v>
      </c>
    </row>
    <row r="135" customFormat="1" spans="1:5">
      <c r="A135" s="7">
        <v>45595</v>
      </c>
      <c r="B135" s="8" t="s">
        <v>168</v>
      </c>
      <c r="C135" s="8">
        <v>2117</v>
      </c>
      <c r="D135" s="8" t="s">
        <v>17</v>
      </c>
      <c r="E135" s="8">
        <v>100</v>
      </c>
    </row>
    <row r="136" customFormat="1" spans="1:5">
      <c r="A136" s="7">
        <v>45595</v>
      </c>
      <c r="B136" s="8" t="s">
        <v>71</v>
      </c>
      <c r="C136" s="8">
        <v>225</v>
      </c>
      <c r="D136" s="8" t="s">
        <v>8</v>
      </c>
      <c r="E136" s="8">
        <v>150</v>
      </c>
    </row>
    <row r="137" customFormat="1" spans="1:5">
      <c r="A137" s="7">
        <v>45595</v>
      </c>
      <c r="B137" s="8" t="s">
        <v>63</v>
      </c>
      <c r="C137" s="8">
        <v>115</v>
      </c>
      <c r="D137" s="8" t="s">
        <v>8</v>
      </c>
      <c r="E137" s="8">
        <v>150</v>
      </c>
    </row>
    <row r="138" customFormat="1" spans="1:5">
      <c r="A138" s="7">
        <v>45596</v>
      </c>
      <c r="B138" s="8" t="s">
        <v>776</v>
      </c>
      <c r="C138" s="8">
        <v>1324</v>
      </c>
      <c r="D138" s="8" t="s">
        <v>601</v>
      </c>
      <c r="E138" s="8">
        <v>150</v>
      </c>
    </row>
    <row r="139" customFormat="1" spans="1:5">
      <c r="A139" s="7">
        <v>45596</v>
      </c>
      <c r="B139" s="8" t="s">
        <v>156</v>
      </c>
      <c r="C139" s="8" t="s">
        <v>115</v>
      </c>
      <c r="D139" s="8" t="s">
        <v>29</v>
      </c>
      <c r="E139" s="8">
        <v>150</v>
      </c>
    </row>
    <row r="140" customFormat="1" spans="1:5">
      <c r="A140" s="7">
        <v>45596</v>
      </c>
      <c r="B140" s="8" t="s">
        <v>840</v>
      </c>
      <c r="C140" s="8" t="s">
        <v>841</v>
      </c>
      <c r="D140" s="8" t="s">
        <v>37</v>
      </c>
      <c r="E140" s="8">
        <v>300</v>
      </c>
    </row>
    <row r="141" customFormat="1" spans="1:5">
      <c r="A141" s="7">
        <v>45596</v>
      </c>
      <c r="B141" s="8" t="s">
        <v>138</v>
      </c>
      <c r="C141" s="8">
        <v>1012</v>
      </c>
      <c r="D141" s="8" t="s">
        <v>17</v>
      </c>
      <c r="E141" s="8">
        <v>100</v>
      </c>
    </row>
    <row r="142" customFormat="1" spans="1:5">
      <c r="A142" s="7">
        <v>45596</v>
      </c>
      <c r="B142" s="8" t="s">
        <v>119</v>
      </c>
      <c r="C142" s="8">
        <v>520</v>
      </c>
      <c r="D142" s="8" t="s">
        <v>29</v>
      </c>
      <c r="E142" s="8">
        <v>150</v>
      </c>
    </row>
    <row r="143" customFormat="1" spans="1:5">
      <c r="A143" s="7">
        <v>45596</v>
      </c>
      <c r="B143" s="8" t="s">
        <v>41</v>
      </c>
      <c r="C143" s="8" t="s">
        <v>842</v>
      </c>
      <c r="D143" s="8" t="s">
        <v>37</v>
      </c>
      <c r="E143" s="8">
        <v>150</v>
      </c>
    </row>
    <row r="144" customFormat="1" spans="1:5">
      <c r="A144" s="7">
        <v>45596</v>
      </c>
      <c r="B144" s="8" t="s">
        <v>801</v>
      </c>
      <c r="C144" s="8" t="s">
        <v>843</v>
      </c>
      <c r="D144" s="8" t="s">
        <v>555</v>
      </c>
      <c r="E144" s="8">
        <v>150</v>
      </c>
    </row>
  </sheetData>
  <mergeCells count="2">
    <mergeCell ref="H1:K1"/>
    <mergeCell ref="H18:K1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9"/>
  <sheetViews>
    <sheetView workbookViewId="0">
      <selection activeCell="M1" sqref="M1:N8"/>
    </sheetView>
  </sheetViews>
  <sheetFormatPr defaultColWidth="9.23076923076923" defaultRowHeight="16.8"/>
  <cols>
    <col min="1" max="1" width="10"/>
    <col min="2" max="2" width="30.4615384615385" customWidth="1"/>
    <col min="3" max="3" width="37.9230769230769" style="28" customWidth="1"/>
    <col min="4" max="4" width="6" customWidth="1"/>
    <col min="5" max="5" width="9.23076923076923" style="29"/>
    <col min="8" max="8" width="6.30769230769231" customWidth="1"/>
    <col min="9" max="10" width="13.6153846153846" customWidth="1"/>
    <col min="11" max="11" width="16.2307692307692" customWidth="1"/>
  </cols>
  <sheetData>
    <row r="1" ht="17.6" spans="1:14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19"/>
      <c r="G1" s="19"/>
      <c r="H1" s="14" t="s">
        <v>844</v>
      </c>
      <c r="I1" s="14"/>
      <c r="J1" s="14"/>
      <c r="K1" s="14"/>
      <c r="M1" s="26">
        <v>2000</v>
      </c>
      <c r="N1" s="26" t="s">
        <v>845</v>
      </c>
    </row>
    <row r="2" customFormat="1" ht="17.6" spans="1:14">
      <c r="A2" s="30">
        <v>45597</v>
      </c>
      <c r="B2" s="31" t="s">
        <v>46</v>
      </c>
      <c r="C2" s="6">
        <v>1812</v>
      </c>
      <c r="D2" s="31" t="s">
        <v>28</v>
      </c>
      <c r="E2" s="5">
        <v>150</v>
      </c>
      <c r="H2" s="15" t="s">
        <v>3</v>
      </c>
      <c r="I2" s="15" t="s">
        <v>9</v>
      </c>
      <c r="J2" s="15" t="s">
        <v>10</v>
      </c>
      <c r="K2" s="22" t="s">
        <v>11</v>
      </c>
      <c r="M2" s="26">
        <v>125</v>
      </c>
      <c r="N2" s="26" t="s">
        <v>846</v>
      </c>
    </row>
    <row r="3" customFormat="1" spans="1:14">
      <c r="A3" s="30">
        <v>45597</v>
      </c>
      <c r="B3" s="31" t="s">
        <v>816</v>
      </c>
      <c r="C3" s="6">
        <v>353</v>
      </c>
      <c r="D3" s="31" t="s">
        <v>31</v>
      </c>
      <c r="E3" s="5">
        <v>300</v>
      </c>
      <c r="H3" s="16" t="s">
        <v>15</v>
      </c>
      <c r="I3" s="16">
        <v>255</v>
      </c>
      <c r="J3" s="16">
        <f>SUMIFS(E2:E196,D2:D196,"嘉兴")</f>
        <v>600</v>
      </c>
      <c r="K3" s="23">
        <f t="shared" ref="K3:K16" si="0">J3/I3</f>
        <v>2.35294117647059</v>
      </c>
      <c r="M3" s="26">
        <v>50</v>
      </c>
      <c r="N3" s="26" t="s">
        <v>847</v>
      </c>
    </row>
    <row r="4" customFormat="1" spans="1:14">
      <c r="A4" s="30">
        <v>45597</v>
      </c>
      <c r="B4" s="31" t="s">
        <v>848</v>
      </c>
      <c r="C4" s="6" t="s">
        <v>849</v>
      </c>
      <c r="D4" s="31" t="s">
        <v>791</v>
      </c>
      <c r="E4" s="5">
        <v>150</v>
      </c>
      <c r="H4" s="16" t="s">
        <v>18</v>
      </c>
      <c r="I4" s="16">
        <v>372</v>
      </c>
      <c r="J4" s="16">
        <f>SUMIFS(E2:E196,D2:D196,"南昌")</f>
        <v>450</v>
      </c>
      <c r="K4" s="23">
        <f t="shared" si="0"/>
        <v>1.20967741935484</v>
      </c>
      <c r="M4" s="26">
        <v>165</v>
      </c>
      <c r="N4" s="26" t="s">
        <v>850</v>
      </c>
    </row>
    <row r="5" customFormat="1" spans="1:14">
      <c r="A5" s="30">
        <v>45597</v>
      </c>
      <c r="B5" s="31" t="s">
        <v>851</v>
      </c>
      <c r="C5" s="6" t="s">
        <v>852</v>
      </c>
      <c r="D5" s="31" t="s">
        <v>601</v>
      </c>
      <c r="E5" s="5">
        <v>100</v>
      </c>
      <c r="H5" s="16" t="s">
        <v>20</v>
      </c>
      <c r="I5" s="16">
        <v>1396</v>
      </c>
      <c r="J5" s="16">
        <f>SUMIFS(E2:E196,D2:D196,"宁波")</f>
        <v>650</v>
      </c>
      <c r="K5" s="23">
        <f t="shared" si="0"/>
        <v>0.465616045845272</v>
      </c>
      <c r="M5" s="26">
        <v>350</v>
      </c>
      <c r="N5" s="26" t="s">
        <v>853</v>
      </c>
    </row>
    <row r="6" customFormat="1" spans="1:14">
      <c r="A6" s="4">
        <v>45597</v>
      </c>
      <c r="B6" s="8" t="s">
        <v>6</v>
      </c>
      <c r="C6" s="9" t="s">
        <v>854</v>
      </c>
      <c r="D6" s="8" t="s">
        <v>8</v>
      </c>
      <c r="E6" s="8">
        <v>150</v>
      </c>
      <c r="H6" s="16" t="s">
        <v>8</v>
      </c>
      <c r="I6" s="16">
        <v>886</v>
      </c>
      <c r="J6" s="16">
        <f>SUMIFS(E2:E196,D2:D196,"天津")</f>
        <v>1950</v>
      </c>
      <c r="K6" s="23">
        <f t="shared" si="0"/>
        <v>2.20090293453725</v>
      </c>
      <c r="M6">
        <v>30</v>
      </c>
      <c r="N6" t="s">
        <v>855</v>
      </c>
    </row>
    <row r="7" customFormat="1" spans="1:14">
      <c r="A7" s="7">
        <v>45599</v>
      </c>
      <c r="B7" s="8" t="s">
        <v>856</v>
      </c>
      <c r="C7" s="9" t="s">
        <v>857</v>
      </c>
      <c r="D7" s="8" t="s">
        <v>858</v>
      </c>
      <c r="E7" s="8">
        <v>150</v>
      </c>
      <c r="H7" s="16" t="s">
        <v>17</v>
      </c>
      <c r="I7" s="16">
        <v>1630</v>
      </c>
      <c r="J7" s="16">
        <f>SUMIFS(E2:E196,D2:D196,"郑州")</f>
        <v>1000</v>
      </c>
      <c r="K7" s="23">
        <f t="shared" si="0"/>
        <v>0.613496932515337</v>
      </c>
      <c r="M7" s="26">
        <v>77</v>
      </c>
      <c r="N7" s="26" t="s">
        <v>859</v>
      </c>
    </row>
    <row r="8" customFormat="1" spans="1:14">
      <c r="A8" s="7">
        <v>45599</v>
      </c>
      <c r="B8" s="8" t="s">
        <v>24</v>
      </c>
      <c r="C8" s="9" t="s">
        <v>860</v>
      </c>
      <c r="D8" s="8" t="s">
        <v>26</v>
      </c>
      <c r="E8" s="8">
        <v>100</v>
      </c>
      <c r="H8" s="16" t="s">
        <v>28</v>
      </c>
      <c r="I8" s="16">
        <v>356</v>
      </c>
      <c r="J8" s="16">
        <f>SUMIFS(E2:E196,D2:D196,"中山")</f>
        <v>1850</v>
      </c>
      <c r="K8" s="23">
        <f t="shared" si="0"/>
        <v>5.19662921348315</v>
      </c>
      <c r="M8" s="26">
        <v>148</v>
      </c>
      <c r="N8" s="26" t="s">
        <v>861</v>
      </c>
    </row>
    <row r="9" customFormat="1" spans="1:11">
      <c r="A9" s="7">
        <v>45601</v>
      </c>
      <c r="B9" s="8" t="s">
        <v>821</v>
      </c>
      <c r="C9" s="9" t="s">
        <v>862</v>
      </c>
      <c r="D9" s="8" t="s">
        <v>863</v>
      </c>
      <c r="E9" s="8">
        <v>200</v>
      </c>
      <c r="H9" s="16" t="s">
        <v>29</v>
      </c>
      <c r="I9" s="16">
        <v>497</v>
      </c>
      <c r="J9" s="16">
        <f>SUMIFS(E2:E196,D2:D196,"珠海")</f>
        <v>750</v>
      </c>
      <c r="K9" s="23">
        <f t="shared" si="0"/>
        <v>1.50905432595573</v>
      </c>
    </row>
    <row r="10" customFormat="1" spans="1:11">
      <c r="A10" s="7">
        <v>45601</v>
      </c>
      <c r="B10" s="8" t="s">
        <v>738</v>
      </c>
      <c r="C10" s="9" t="s">
        <v>864</v>
      </c>
      <c r="D10" s="8" t="s">
        <v>603</v>
      </c>
      <c r="E10" s="8">
        <v>150</v>
      </c>
      <c r="H10" s="16" t="s">
        <v>31</v>
      </c>
      <c r="I10" s="16">
        <v>4904</v>
      </c>
      <c r="J10" s="16">
        <f>SUMIFS(E2:E196,D2:D196,"上海")</f>
        <v>1800</v>
      </c>
      <c r="K10" s="23">
        <f t="shared" si="0"/>
        <v>0.367047308319739</v>
      </c>
    </row>
    <row r="11" customFormat="1" spans="1:11">
      <c r="A11" s="7">
        <v>45601</v>
      </c>
      <c r="B11" s="8" t="s">
        <v>856</v>
      </c>
      <c r="C11" s="9" t="s">
        <v>865</v>
      </c>
      <c r="D11" s="8" t="s">
        <v>858</v>
      </c>
      <c r="E11" s="8">
        <v>250</v>
      </c>
      <c r="H11" s="16" t="s">
        <v>33</v>
      </c>
      <c r="I11" s="16">
        <v>837</v>
      </c>
      <c r="J11" s="16">
        <f>SUMIFS(E2:E196,D2:D196,"北京")</f>
        <v>600</v>
      </c>
      <c r="K11" s="23">
        <f t="shared" si="0"/>
        <v>0.716845878136201</v>
      </c>
    </row>
    <row r="12" customFormat="1" spans="1:11">
      <c r="A12" s="7">
        <v>45601</v>
      </c>
      <c r="B12" s="8" t="s">
        <v>41</v>
      </c>
      <c r="C12" s="9" t="s">
        <v>866</v>
      </c>
      <c r="D12" s="8" t="s">
        <v>37</v>
      </c>
      <c r="E12" s="8">
        <v>150</v>
      </c>
      <c r="H12" s="16" t="s">
        <v>35</v>
      </c>
      <c r="I12" s="16">
        <v>1139</v>
      </c>
      <c r="J12" s="16">
        <f>SUMIFS(E2:E196,D2:D196,"南京")</f>
        <v>300</v>
      </c>
      <c r="K12" s="23">
        <f t="shared" si="0"/>
        <v>0.263388937664618</v>
      </c>
    </row>
    <row r="13" customFormat="1" spans="1:11">
      <c r="A13" s="7">
        <v>45601</v>
      </c>
      <c r="B13" s="8" t="s">
        <v>250</v>
      </c>
      <c r="C13" s="9" t="s">
        <v>867</v>
      </c>
      <c r="D13" s="8" t="s">
        <v>37</v>
      </c>
      <c r="E13" s="8">
        <v>150</v>
      </c>
      <c r="H13" s="17" t="s">
        <v>26</v>
      </c>
      <c r="I13" s="17">
        <v>400</v>
      </c>
      <c r="J13" s="16">
        <f>SUMIFS(E2:E196,D2:D196,"温州")</f>
        <v>200</v>
      </c>
      <c r="K13" s="23">
        <f t="shared" si="0"/>
        <v>0.5</v>
      </c>
    </row>
    <row r="14" customFormat="1" spans="1:11">
      <c r="A14" s="7">
        <v>45601</v>
      </c>
      <c r="B14" s="8" t="s">
        <v>41</v>
      </c>
      <c r="C14" s="9" t="s">
        <v>868</v>
      </c>
      <c r="D14" s="8" t="s">
        <v>37</v>
      </c>
      <c r="E14" s="8">
        <v>150</v>
      </c>
      <c r="H14" s="17" t="s">
        <v>125</v>
      </c>
      <c r="I14" s="17">
        <v>6134</v>
      </c>
      <c r="J14" s="16">
        <f>SUMIFS(E2:E196,D2:D196,"深圳")</f>
        <v>0</v>
      </c>
      <c r="K14" s="23">
        <f t="shared" si="0"/>
        <v>0</v>
      </c>
    </row>
    <row r="15" customFormat="1" spans="1:11">
      <c r="A15" s="7">
        <v>45601</v>
      </c>
      <c r="B15" s="8" t="s">
        <v>57</v>
      </c>
      <c r="C15" s="9" t="s">
        <v>869</v>
      </c>
      <c r="D15" s="8" t="s">
        <v>37</v>
      </c>
      <c r="E15" s="8">
        <v>150</v>
      </c>
      <c r="H15" s="17" t="s">
        <v>37</v>
      </c>
      <c r="I15" s="17">
        <v>4541</v>
      </c>
      <c r="J15" s="16">
        <f>SUMIFS(E2:E196,D2:D196,"合肥")</f>
        <v>2250</v>
      </c>
      <c r="K15" s="23">
        <f t="shared" si="0"/>
        <v>0.495485575864347</v>
      </c>
    </row>
    <row r="16" customFormat="1" spans="1:11">
      <c r="A16" s="7">
        <v>45601</v>
      </c>
      <c r="B16" s="8" t="s">
        <v>52</v>
      </c>
      <c r="C16" s="9" t="s">
        <v>870</v>
      </c>
      <c r="D16" s="8" t="s">
        <v>8</v>
      </c>
      <c r="E16" s="8">
        <v>150</v>
      </c>
      <c r="H16" s="18" t="s">
        <v>40</v>
      </c>
      <c r="I16" s="18">
        <f>SUM(I3:I15)</f>
        <v>23347</v>
      </c>
      <c r="J16" s="18">
        <f>SUM(J3:J15)</f>
        <v>12400</v>
      </c>
      <c r="K16" s="24">
        <f t="shared" si="0"/>
        <v>0.531117488328265</v>
      </c>
    </row>
    <row r="17" customFormat="1" spans="1:11">
      <c r="A17" s="7">
        <v>45601</v>
      </c>
      <c r="B17" s="8" t="s">
        <v>71</v>
      </c>
      <c r="C17" s="9" t="s">
        <v>472</v>
      </c>
      <c r="D17" s="8" t="s">
        <v>8</v>
      </c>
      <c r="E17" s="8">
        <v>150</v>
      </c>
      <c r="H17" s="19"/>
      <c r="I17" s="19"/>
      <c r="J17" s="19"/>
      <c r="K17" s="19"/>
    </row>
    <row r="18" customFormat="1" ht="17.6" spans="1:11">
      <c r="A18" s="7">
        <v>45601</v>
      </c>
      <c r="B18" s="8" t="s">
        <v>156</v>
      </c>
      <c r="C18" s="9" t="s">
        <v>871</v>
      </c>
      <c r="D18" s="8" t="s">
        <v>29</v>
      </c>
      <c r="E18" s="8">
        <v>150</v>
      </c>
      <c r="H18" s="20" t="s">
        <v>872</v>
      </c>
      <c r="I18" s="20"/>
      <c r="J18" s="20"/>
      <c r="K18" s="20"/>
    </row>
    <row r="19" customFormat="1" ht="17.6" spans="1:11">
      <c r="A19" s="7">
        <v>45601</v>
      </c>
      <c r="B19" s="8" t="s">
        <v>119</v>
      </c>
      <c r="C19" s="9" t="s">
        <v>873</v>
      </c>
      <c r="D19" s="8" t="s">
        <v>29</v>
      </c>
      <c r="E19" s="8">
        <v>150</v>
      </c>
      <c r="H19" s="15" t="s">
        <v>3</v>
      </c>
      <c r="I19" s="15" t="s">
        <v>9</v>
      </c>
      <c r="J19" s="15" t="s">
        <v>10</v>
      </c>
      <c r="K19" s="15" t="s">
        <v>582</v>
      </c>
    </row>
    <row r="20" customFormat="1" spans="1:11">
      <c r="A20" s="7">
        <v>45601</v>
      </c>
      <c r="B20" s="8" t="s">
        <v>874</v>
      </c>
      <c r="C20" s="9" t="s">
        <v>875</v>
      </c>
      <c r="D20" s="8" t="s">
        <v>584</v>
      </c>
      <c r="E20" s="8">
        <v>150</v>
      </c>
      <c r="H20" s="17" t="s">
        <v>584</v>
      </c>
      <c r="I20" s="21">
        <v>404</v>
      </c>
      <c r="J20" s="21">
        <f>SUMIFS(E2:E196,D2:D196,"佛山")</f>
        <v>2700</v>
      </c>
      <c r="K20" s="25">
        <f t="shared" ref="K20:K39" si="1">J20/I20</f>
        <v>6.68316831683168</v>
      </c>
    </row>
    <row r="21" customFormat="1" spans="1:11">
      <c r="A21" s="7">
        <v>45601</v>
      </c>
      <c r="B21" s="8" t="s">
        <v>874</v>
      </c>
      <c r="C21" s="9" t="s">
        <v>876</v>
      </c>
      <c r="D21" s="8" t="s">
        <v>584</v>
      </c>
      <c r="E21" s="8">
        <v>150</v>
      </c>
      <c r="H21" s="17" t="s">
        <v>557</v>
      </c>
      <c r="I21" s="21">
        <v>133</v>
      </c>
      <c r="J21" s="21">
        <f>SUMIFS(E2:E196,D2:D196,"漳州")</f>
        <v>650</v>
      </c>
      <c r="K21" s="25">
        <f t="shared" si="1"/>
        <v>4.88721804511278</v>
      </c>
    </row>
    <row r="22" customFormat="1" spans="1:11">
      <c r="A22" s="7">
        <v>45601</v>
      </c>
      <c r="B22" s="8" t="s">
        <v>874</v>
      </c>
      <c r="C22" s="9" t="s">
        <v>877</v>
      </c>
      <c r="D22" s="8" t="s">
        <v>584</v>
      </c>
      <c r="E22" s="8">
        <v>150</v>
      </c>
      <c r="H22" s="17" t="s">
        <v>388</v>
      </c>
      <c r="I22" s="21">
        <v>178</v>
      </c>
      <c r="J22" s="21">
        <f>SUMIFS(E2:E196,D2:D196,"柳州")</f>
        <v>0</v>
      </c>
      <c r="K22" s="25">
        <f t="shared" si="1"/>
        <v>0</v>
      </c>
    </row>
    <row r="23" customFormat="1" spans="1:11">
      <c r="A23" s="7">
        <v>45601</v>
      </c>
      <c r="B23" s="8" t="s">
        <v>21</v>
      </c>
      <c r="C23" s="9" t="s">
        <v>878</v>
      </c>
      <c r="D23" s="8" t="s">
        <v>20</v>
      </c>
      <c r="E23" s="8">
        <v>50</v>
      </c>
      <c r="H23" s="17" t="s">
        <v>589</v>
      </c>
      <c r="I23" s="21">
        <v>2</v>
      </c>
      <c r="J23" s="21">
        <f>SUMIFS(E2:E196,D2:D196,"肥西")</f>
        <v>450</v>
      </c>
      <c r="K23" s="25">
        <f t="shared" si="1"/>
        <v>225</v>
      </c>
    </row>
    <row r="24" customFormat="1" spans="1:11">
      <c r="A24" s="7">
        <v>45601</v>
      </c>
      <c r="B24" s="8" t="s">
        <v>21</v>
      </c>
      <c r="C24" s="9" t="s">
        <v>370</v>
      </c>
      <c r="D24" s="8" t="s">
        <v>20</v>
      </c>
      <c r="E24" s="8">
        <v>50</v>
      </c>
      <c r="H24" s="17" t="s">
        <v>591</v>
      </c>
      <c r="I24" s="21">
        <v>60</v>
      </c>
      <c r="J24" s="21">
        <f>SUMIFS(E2:E196,D2:D196,"丽水")</f>
        <v>0</v>
      </c>
      <c r="K24" s="25">
        <f t="shared" si="1"/>
        <v>0</v>
      </c>
    </row>
    <row r="25" customFormat="1" spans="1:11">
      <c r="A25" s="7">
        <v>45601</v>
      </c>
      <c r="B25" s="8" t="s">
        <v>30</v>
      </c>
      <c r="C25" s="9" t="s">
        <v>879</v>
      </c>
      <c r="D25" s="8" t="s">
        <v>20</v>
      </c>
      <c r="E25" s="8">
        <v>150</v>
      </c>
      <c r="H25" s="17" t="s">
        <v>594</v>
      </c>
      <c r="I25" s="21">
        <v>235</v>
      </c>
      <c r="J25" s="21">
        <f>SUMIFS(E2:E196,D2:D196,"英德")</f>
        <v>1350</v>
      </c>
      <c r="K25" s="25">
        <f t="shared" si="1"/>
        <v>5.74468085106383</v>
      </c>
    </row>
    <row r="26" customFormat="1" spans="1:11">
      <c r="A26" s="7">
        <v>45601</v>
      </c>
      <c r="B26" s="8" t="s">
        <v>880</v>
      </c>
      <c r="C26" s="9" t="s">
        <v>881</v>
      </c>
      <c r="D26" s="8" t="s">
        <v>31</v>
      </c>
      <c r="E26" s="8">
        <v>300</v>
      </c>
      <c r="H26" s="21" t="s">
        <v>597</v>
      </c>
      <c r="I26" s="21">
        <v>46</v>
      </c>
      <c r="J26" s="21">
        <f>SUMIFS(E2:E196,D2:D196,"顺德")</f>
        <v>1150</v>
      </c>
      <c r="K26" s="25">
        <f t="shared" si="1"/>
        <v>25</v>
      </c>
    </row>
    <row r="27" customFormat="1" spans="1:11">
      <c r="A27" s="7">
        <v>45601</v>
      </c>
      <c r="B27" s="8" t="s">
        <v>882</v>
      </c>
      <c r="C27" s="9" t="s">
        <v>283</v>
      </c>
      <c r="D27" s="8" t="s">
        <v>601</v>
      </c>
      <c r="E27" s="8">
        <v>150</v>
      </c>
      <c r="H27" s="21" t="s">
        <v>551</v>
      </c>
      <c r="I27" s="21">
        <v>30</v>
      </c>
      <c r="J27" s="21">
        <f>SUMIFS(E2:E196,D2:D196,"址山")</f>
        <v>0</v>
      </c>
      <c r="K27" s="25">
        <f t="shared" si="1"/>
        <v>0</v>
      </c>
    </row>
    <row r="28" customFormat="1" spans="1:11">
      <c r="A28" s="7">
        <v>45601</v>
      </c>
      <c r="B28" s="8" t="s">
        <v>883</v>
      </c>
      <c r="C28" s="9" t="s">
        <v>884</v>
      </c>
      <c r="D28" s="8" t="s">
        <v>601</v>
      </c>
      <c r="E28" s="8">
        <v>100</v>
      </c>
      <c r="H28" s="21" t="s">
        <v>599</v>
      </c>
      <c r="I28" s="21">
        <v>196</v>
      </c>
      <c r="J28" s="21">
        <f>SUMIFS(E2:E197,D2:D197,"余姚")</f>
        <v>0</v>
      </c>
      <c r="K28" s="25">
        <f t="shared" si="1"/>
        <v>0</v>
      </c>
    </row>
    <row r="29" customFormat="1" spans="1:11">
      <c r="A29" s="7">
        <v>45601</v>
      </c>
      <c r="B29" s="8" t="s">
        <v>885</v>
      </c>
      <c r="C29" s="9" t="s">
        <v>886</v>
      </c>
      <c r="D29" s="8" t="s">
        <v>601</v>
      </c>
      <c r="E29" s="8">
        <v>550</v>
      </c>
      <c r="H29" s="21" t="s">
        <v>601</v>
      </c>
      <c r="I29" s="21">
        <v>606</v>
      </c>
      <c r="J29" s="21">
        <f>SUMIFS(E2:E198,D2:D198,"慈溪")</f>
        <v>1650</v>
      </c>
      <c r="K29" s="25">
        <f t="shared" si="1"/>
        <v>2.72277227722772</v>
      </c>
    </row>
    <row r="30" customFormat="1" spans="1:11">
      <c r="A30" s="7">
        <v>45601</v>
      </c>
      <c r="B30" s="8" t="s">
        <v>887</v>
      </c>
      <c r="C30" s="9" t="s">
        <v>888</v>
      </c>
      <c r="D30" s="8" t="s">
        <v>555</v>
      </c>
      <c r="E30" s="8">
        <v>150</v>
      </c>
      <c r="H30" s="21" t="s">
        <v>858</v>
      </c>
      <c r="I30" s="21">
        <v>180</v>
      </c>
      <c r="J30" s="21">
        <f>SUMIFS(E2:E199,D2:D199,"博罗")</f>
        <v>2410</v>
      </c>
      <c r="K30" s="25">
        <f t="shared" si="1"/>
        <v>13.3888888888889</v>
      </c>
    </row>
    <row r="31" customFormat="1" spans="1:11">
      <c r="A31" s="7">
        <v>45601</v>
      </c>
      <c r="B31" s="8" t="s">
        <v>6</v>
      </c>
      <c r="C31" s="9" t="s">
        <v>889</v>
      </c>
      <c r="D31" s="8" t="s">
        <v>8</v>
      </c>
      <c r="E31" s="8">
        <v>150</v>
      </c>
      <c r="H31" s="21" t="s">
        <v>863</v>
      </c>
      <c r="I31" s="21">
        <v>4</v>
      </c>
      <c r="J31" s="21">
        <f>SUMIFS(E2:E200,D2:D200,"江丰")</f>
        <v>450</v>
      </c>
      <c r="K31" s="25">
        <f t="shared" si="1"/>
        <v>112.5</v>
      </c>
    </row>
    <row r="32" customFormat="1" spans="1:11">
      <c r="A32" s="7">
        <v>45601</v>
      </c>
      <c r="B32" s="8" t="s">
        <v>47</v>
      </c>
      <c r="C32" s="9" t="s">
        <v>890</v>
      </c>
      <c r="D32" s="8" t="s">
        <v>18</v>
      </c>
      <c r="E32" s="8">
        <v>150</v>
      </c>
      <c r="H32" s="21" t="s">
        <v>603</v>
      </c>
      <c r="I32" s="21">
        <v>190</v>
      </c>
      <c r="J32" s="21">
        <f>SUMIFS(E2:E201,D2:D201,"惠东")</f>
        <v>300</v>
      </c>
      <c r="K32" s="25">
        <f t="shared" si="1"/>
        <v>1.57894736842105</v>
      </c>
    </row>
    <row r="33" customFormat="1" spans="1:11">
      <c r="A33" s="7">
        <v>45601</v>
      </c>
      <c r="B33" s="8" t="s">
        <v>138</v>
      </c>
      <c r="C33" s="9" t="s">
        <v>276</v>
      </c>
      <c r="D33" s="8" t="s">
        <v>17</v>
      </c>
      <c r="E33" s="8">
        <v>100</v>
      </c>
      <c r="H33" s="21" t="s">
        <v>709</v>
      </c>
      <c r="I33" s="21">
        <v>82</v>
      </c>
      <c r="J33" s="21">
        <f>SUMIFS(E2:E202,D2:D202,"南通")</f>
        <v>650</v>
      </c>
      <c r="K33" s="25">
        <f t="shared" si="1"/>
        <v>7.92682926829268</v>
      </c>
    </row>
    <row r="34" customFormat="1" spans="1:11">
      <c r="A34" s="7">
        <v>45601</v>
      </c>
      <c r="B34" s="8" t="s">
        <v>891</v>
      </c>
      <c r="C34" s="9" t="s">
        <v>892</v>
      </c>
      <c r="D34" s="8" t="s">
        <v>17</v>
      </c>
      <c r="E34" s="8">
        <v>100</v>
      </c>
      <c r="H34" s="21" t="s">
        <v>551</v>
      </c>
      <c r="I34" s="21">
        <v>31</v>
      </c>
      <c r="J34" s="21">
        <f>SUMIFS(E2:E203,D2:D203,"址山")</f>
        <v>0</v>
      </c>
      <c r="K34" s="25">
        <f t="shared" si="1"/>
        <v>0</v>
      </c>
    </row>
    <row r="35" customFormat="1" spans="1:11">
      <c r="A35" s="7">
        <v>45601</v>
      </c>
      <c r="B35" s="8" t="s">
        <v>891</v>
      </c>
      <c r="C35" s="9" t="s">
        <v>893</v>
      </c>
      <c r="D35" s="8" t="s">
        <v>17</v>
      </c>
      <c r="E35" s="8">
        <v>100</v>
      </c>
      <c r="H35" s="21" t="s">
        <v>791</v>
      </c>
      <c r="I35" s="21">
        <v>0</v>
      </c>
      <c r="J35" s="21">
        <f>SUMIFS(E1:E204,D1:D204,"清远")</f>
        <v>450</v>
      </c>
      <c r="K35" s="25" t="e">
        <f t="shared" si="1"/>
        <v>#DIV/0!</v>
      </c>
    </row>
    <row r="36" customFormat="1" spans="1:11">
      <c r="A36" s="7">
        <v>45601</v>
      </c>
      <c r="B36" s="8" t="s">
        <v>894</v>
      </c>
      <c r="C36" s="9" t="s">
        <v>895</v>
      </c>
      <c r="D36" s="8" t="s">
        <v>709</v>
      </c>
      <c r="E36" s="8">
        <v>500</v>
      </c>
      <c r="H36" s="21" t="s">
        <v>544</v>
      </c>
      <c r="I36" s="21">
        <v>76</v>
      </c>
      <c r="J36" s="21">
        <f>SUMIFS(E2:E205,D2:D205,"连平")</f>
        <v>760</v>
      </c>
      <c r="K36" s="25">
        <f t="shared" si="1"/>
        <v>10</v>
      </c>
    </row>
    <row r="37" customFormat="1" spans="1:11">
      <c r="A37" s="7">
        <v>45602</v>
      </c>
      <c r="B37" s="8" t="s">
        <v>821</v>
      </c>
      <c r="C37" s="9" t="s">
        <v>896</v>
      </c>
      <c r="D37" s="8" t="s">
        <v>863</v>
      </c>
      <c r="E37" s="8">
        <v>250</v>
      </c>
      <c r="H37" s="21" t="s">
        <v>897</v>
      </c>
      <c r="I37" s="21">
        <v>140</v>
      </c>
      <c r="J37" s="21">
        <f>SUMIFS(E2:E205,D2:D205,"鹤山")</f>
        <v>300</v>
      </c>
      <c r="K37" s="25">
        <f t="shared" si="1"/>
        <v>2.14285714285714</v>
      </c>
    </row>
    <row r="38" customFormat="1" spans="1:11">
      <c r="A38" s="7">
        <v>45602</v>
      </c>
      <c r="B38" s="8" t="s">
        <v>898</v>
      </c>
      <c r="C38" s="9" t="s">
        <v>899</v>
      </c>
      <c r="D38" s="8" t="s">
        <v>557</v>
      </c>
      <c r="E38" s="8">
        <v>450</v>
      </c>
      <c r="H38" s="21" t="s">
        <v>555</v>
      </c>
      <c r="I38" s="21">
        <v>103</v>
      </c>
      <c r="J38" s="21">
        <f>SUMIFS(E2:E196,D2:D196,"金华")</f>
        <v>300</v>
      </c>
      <c r="K38" s="25">
        <f t="shared" si="1"/>
        <v>2.9126213592233</v>
      </c>
    </row>
    <row r="39" customFormat="1" spans="1:11">
      <c r="A39" s="7">
        <v>45602</v>
      </c>
      <c r="B39" s="8" t="s">
        <v>883</v>
      </c>
      <c r="C39" s="9" t="s">
        <v>900</v>
      </c>
      <c r="D39" s="8" t="s">
        <v>601</v>
      </c>
      <c r="E39" s="8">
        <v>100</v>
      </c>
      <c r="H39" s="18" t="s">
        <v>40</v>
      </c>
      <c r="I39" s="18">
        <f>SUM(I17:I38)</f>
        <v>2696</v>
      </c>
      <c r="J39" s="18">
        <f>SUM(J17:J38)</f>
        <v>13570</v>
      </c>
      <c r="K39" s="24">
        <f t="shared" si="1"/>
        <v>5.03338278931751</v>
      </c>
    </row>
    <row r="40" customFormat="1" spans="1:5">
      <c r="A40" s="7">
        <v>45602</v>
      </c>
      <c r="B40" s="8" t="s">
        <v>119</v>
      </c>
      <c r="C40" s="9" t="s">
        <v>901</v>
      </c>
      <c r="D40" s="8" t="s">
        <v>29</v>
      </c>
      <c r="E40" s="8">
        <v>150</v>
      </c>
    </row>
    <row r="41" customFormat="1" spans="1:5">
      <c r="A41" s="7">
        <v>45602</v>
      </c>
      <c r="B41" s="8" t="s">
        <v>874</v>
      </c>
      <c r="C41" s="9" t="s">
        <v>795</v>
      </c>
      <c r="D41" s="8" t="s">
        <v>584</v>
      </c>
      <c r="E41" s="8">
        <v>150</v>
      </c>
    </row>
    <row r="42" customFormat="1" spans="1:5">
      <c r="A42" s="7">
        <v>45602</v>
      </c>
      <c r="B42" s="8" t="s">
        <v>41</v>
      </c>
      <c r="C42" s="9" t="s">
        <v>80</v>
      </c>
      <c r="D42" s="8" t="s">
        <v>37</v>
      </c>
      <c r="E42" s="8">
        <v>150</v>
      </c>
    </row>
    <row r="43" customFormat="1" spans="1:5">
      <c r="A43" s="7">
        <v>45602</v>
      </c>
      <c r="B43" s="8" t="s">
        <v>902</v>
      </c>
      <c r="C43" s="9" t="s">
        <v>903</v>
      </c>
      <c r="D43" s="8" t="s">
        <v>597</v>
      </c>
      <c r="E43" s="8">
        <v>150</v>
      </c>
    </row>
    <row r="44" customFormat="1" spans="1:5">
      <c r="A44" s="7">
        <v>45602</v>
      </c>
      <c r="B44" s="8" t="s">
        <v>57</v>
      </c>
      <c r="C44" s="9" t="s">
        <v>469</v>
      </c>
      <c r="D44" s="8" t="s">
        <v>37</v>
      </c>
      <c r="E44" s="8">
        <v>150</v>
      </c>
    </row>
    <row r="45" customFormat="1" spans="1:5">
      <c r="A45" s="7">
        <v>45603</v>
      </c>
      <c r="B45" s="8" t="s">
        <v>904</v>
      </c>
      <c r="C45" s="9" t="s">
        <v>905</v>
      </c>
      <c r="D45" s="8" t="s">
        <v>594</v>
      </c>
      <c r="E45" s="8">
        <v>300</v>
      </c>
    </row>
    <row r="46" customFormat="1" spans="1:5">
      <c r="A46" s="7">
        <v>45603</v>
      </c>
      <c r="B46" s="8" t="s">
        <v>891</v>
      </c>
      <c r="C46" s="9" t="s">
        <v>906</v>
      </c>
      <c r="D46" s="8" t="s">
        <v>17</v>
      </c>
      <c r="E46" s="8">
        <v>100</v>
      </c>
    </row>
    <row r="47" customFormat="1" spans="1:5">
      <c r="A47" s="7">
        <v>45603</v>
      </c>
      <c r="B47" s="8" t="s">
        <v>882</v>
      </c>
      <c r="C47" s="9" t="s">
        <v>907</v>
      </c>
      <c r="D47" s="8" t="s">
        <v>601</v>
      </c>
      <c r="E47" s="8">
        <v>150</v>
      </c>
    </row>
    <row r="48" customFormat="1" spans="1:5">
      <c r="A48" s="7">
        <v>45603</v>
      </c>
      <c r="B48" s="8" t="s">
        <v>874</v>
      </c>
      <c r="C48" s="9" t="s">
        <v>908</v>
      </c>
      <c r="D48" s="8" t="s">
        <v>584</v>
      </c>
      <c r="E48" s="8">
        <v>150</v>
      </c>
    </row>
    <row r="49" customFormat="1" spans="1:5">
      <c r="A49" s="7">
        <v>45603</v>
      </c>
      <c r="B49" s="8" t="s">
        <v>52</v>
      </c>
      <c r="C49" s="9" t="s">
        <v>909</v>
      </c>
      <c r="D49" s="8" t="s">
        <v>8</v>
      </c>
      <c r="E49" s="8">
        <v>150</v>
      </c>
    </row>
    <row r="50" customFormat="1" spans="1:5">
      <c r="A50" s="7">
        <v>45604</v>
      </c>
      <c r="B50" s="8" t="s">
        <v>24</v>
      </c>
      <c r="C50" s="9" t="s">
        <v>910</v>
      </c>
      <c r="D50" s="8" t="s">
        <v>26</v>
      </c>
      <c r="E50" s="8">
        <v>100</v>
      </c>
    </row>
    <row r="51" customFormat="1" spans="1:5">
      <c r="A51" s="7">
        <v>45604</v>
      </c>
      <c r="B51" s="8" t="s">
        <v>911</v>
      </c>
      <c r="C51" s="9" t="s">
        <v>455</v>
      </c>
      <c r="D51" s="8" t="s">
        <v>31</v>
      </c>
      <c r="E51" s="8">
        <v>300</v>
      </c>
    </row>
    <row r="52" customFormat="1" spans="1:5">
      <c r="A52" s="7">
        <v>45604</v>
      </c>
      <c r="B52" s="8" t="s">
        <v>156</v>
      </c>
      <c r="C52" s="9" t="s">
        <v>912</v>
      </c>
      <c r="D52" s="8" t="s">
        <v>29</v>
      </c>
      <c r="E52" s="8">
        <v>300</v>
      </c>
    </row>
    <row r="53" customFormat="1" spans="1:5">
      <c r="A53" s="7">
        <v>45604</v>
      </c>
      <c r="B53" s="8" t="s">
        <v>874</v>
      </c>
      <c r="C53" s="9" t="s">
        <v>913</v>
      </c>
      <c r="D53" s="8" t="s">
        <v>584</v>
      </c>
      <c r="E53" s="8">
        <v>300</v>
      </c>
    </row>
    <row r="54" customFormat="1" spans="1:5">
      <c r="A54" s="7">
        <v>45604</v>
      </c>
      <c r="B54" s="8" t="s">
        <v>914</v>
      </c>
      <c r="C54" s="9" t="s">
        <v>915</v>
      </c>
      <c r="D54" s="8" t="s">
        <v>589</v>
      </c>
      <c r="E54" s="8">
        <v>300</v>
      </c>
    </row>
    <row r="55" customFormat="1" spans="1:5">
      <c r="A55" s="7">
        <v>45604</v>
      </c>
      <c r="B55" s="8" t="s">
        <v>369</v>
      </c>
      <c r="C55" s="9" t="s">
        <v>916</v>
      </c>
      <c r="D55" s="8" t="s">
        <v>15</v>
      </c>
      <c r="E55" s="8">
        <v>200</v>
      </c>
    </row>
    <row r="56" customFormat="1" spans="1:5">
      <c r="A56" s="7">
        <v>45604</v>
      </c>
      <c r="B56" s="8" t="s">
        <v>917</v>
      </c>
      <c r="C56" s="9" t="s">
        <v>918</v>
      </c>
      <c r="D56" s="8" t="s">
        <v>8</v>
      </c>
      <c r="E56" s="8">
        <v>150</v>
      </c>
    </row>
    <row r="57" customFormat="1" spans="1:5">
      <c r="A57" s="7">
        <v>45604</v>
      </c>
      <c r="B57" s="8" t="s">
        <v>919</v>
      </c>
      <c r="C57" s="9" t="s">
        <v>590</v>
      </c>
      <c r="D57" s="8" t="s">
        <v>28</v>
      </c>
      <c r="E57" s="8">
        <v>150</v>
      </c>
    </row>
    <row r="58" customFormat="1" spans="1:5">
      <c r="A58" s="7">
        <v>45604</v>
      </c>
      <c r="B58" s="8" t="s">
        <v>163</v>
      </c>
      <c r="C58" s="9" t="s">
        <v>892</v>
      </c>
      <c r="D58" s="8" t="s">
        <v>35</v>
      </c>
      <c r="E58" s="8">
        <v>150</v>
      </c>
    </row>
    <row r="59" customFormat="1" spans="1:5">
      <c r="A59" s="7">
        <v>45605</v>
      </c>
      <c r="B59" s="8" t="s">
        <v>801</v>
      </c>
      <c r="C59" s="9" t="s">
        <v>920</v>
      </c>
      <c r="D59" s="8" t="s">
        <v>555</v>
      </c>
      <c r="E59" s="8">
        <v>150</v>
      </c>
    </row>
    <row r="60" customFormat="1" spans="1:5">
      <c r="A60" s="7">
        <v>45606</v>
      </c>
      <c r="B60" s="8" t="s">
        <v>919</v>
      </c>
      <c r="C60" s="9" t="s">
        <v>921</v>
      </c>
      <c r="D60" s="8" t="s">
        <v>28</v>
      </c>
      <c r="E60" s="8">
        <v>500</v>
      </c>
    </row>
    <row r="61" customFormat="1" spans="1:5">
      <c r="A61" s="7">
        <v>45606</v>
      </c>
      <c r="B61" s="8" t="s">
        <v>883</v>
      </c>
      <c r="C61" s="9" t="s">
        <v>922</v>
      </c>
      <c r="D61" s="8" t="s">
        <v>601</v>
      </c>
      <c r="E61" s="8">
        <v>100</v>
      </c>
    </row>
    <row r="62" customFormat="1" spans="1:5">
      <c r="A62" s="7">
        <v>45606</v>
      </c>
      <c r="B62" s="8" t="s">
        <v>41</v>
      </c>
      <c r="C62" s="9" t="s">
        <v>923</v>
      </c>
      <c r="D62" s="8" t="s">
        <v>37</v>
      </c>
      <c r="E62" s="8">
        <v>150</v>
      </c>
    </row>
    <row r="63" customFormat="1" spans="1:5">
      <c r="A63" s="7">
        <v>45607</v>
      </c>
      <c r="B63" s="8" t="s">
        <v>138</v>
      </c>
      <c r="C63" s="9" t="s">
        <v>924</v>
      </c>
      <c r="D63" s="8" t="s">
        <v>17</v>
      </c>
      <c r="E63" s="8">
        <v>100</v>
      </c>
    </row>
    <row r="64" customFormat="1" spans="1:5">
      <c r="A64" s="7">
        <v>45607</v>
      </c>
      <c r="B64" s="8" t="s">
        <v>57</v>
      </c>
      <c r="C64" s="9" t="s">
        <v>925</v>
      </c>
      <c r="D64" s="8" t="s">
        <v>37</v>
      </c>
      <c r="E64" s="8">
        <v>150</v>
      </c>
    </row>
    <row r="65" customFormat="1" spans="1:5">
      <c r="A65" s="7">
        <v>45607</v>
      </c>
      <c r="B65" s="8" t="s">
        <v>856</v>
      </c>
      <c r="C65" s="9" t="s">
        <v>926</v>
      </c>
      <c r="D65" s="8" t="s">
        <v>858</v>
      </c>
      <c r="E65" s="8">
        <v>300</v>
      </c>
    </row>
    <row r="66" customFormat="1" spans="1:5">
      <c r="A66" s="7">
        <v>45607</v>
      </c>
      <c r="B66" s="8" t="s">
        <v>885</v>
      </c>
      <c r="C66" s="9" t="s">
        <v>441</v>
      </c>
      <c r="D66" s="8" t="s">
        <v>601</v>
      </c>
      <c r="E66" s="8">
        <v>150</v>
      </c>
    </row>
    <row r="67" customFormat="1" spans="1:5">
      <c r="A67" s="7">
        <v>45607</v>
      </c>
      <c r="B67" s="8" t="s">
        <v>919</v>
      </c>
      <c r="C67" s="9" t="s">
        <v>927</v>
      </c>
      <c r="D67" s="8" t="s">
        <v>28</v>
      </c>
      <c r="E67" s="8">
        <v>150</v>
      </c>
    </row>
    <row r="68" customFormat="1" spans="1:5">
      <c r="A68" s="7">
        <v>45607</v>
      </c>
      <c r="B68" s="8" t="s">
        <v>928</v>
      </c>
      <c r="C68" s="9" t="s">
        <v>929</v>
      </c>
      <c r="D68" s="8" t="s">
        <v>35</v>
      </c>
      <c r="E68" s="8">
        <v>150</v>
      </c>
    </row>
    <row r="69" customFormat="1" spans="1:5">
      <c r="A69" s="7">
        <v>45607</v>
      </c>
      <c r="B69" s="8" t="s">
        <v>930</v>
      </c>
      <c r="C69" s="9" t="s">
        <v>931</v>
      </c>
      <c r="D69" s="8" t="s">
        <v>932</v>
      </c>
      <c r="E69" s="8">
        <v>300</v>
      </c>
    </row>
    <row r="70" customFormat="1" spans="1:5">
      <c r="A70" s="7">
        <v>45607</v>
      </c>
      <c r="B70" s="8" t="s">
        <v>812</v>
      </c>
      <c r="C70" s="9" t="s">
        <v>933</v>
      </c>
      <c r="D70" s="8" t="s">
        <v>594</v>
      </c>
      <c r="E70" s="8">
        <v>450</v>
      </c>
    </row>
    <row r="71" customFormat="1" spans="1:5">
      <c r="A71" s="7">
        <v>45608</v>
      </c>
      <c r="B71" s="8" t="s">
        <v>47</v>
      </c>
      <c r="C71" s="9" t="s">
        <v>934</v>
      </c>
      <c r="D71" s="8" t="s">
        <v>18</v>
      </c>
      <c r="E71" s="8">
        <v>150</v>
      </c>
    </row>
    <row r="72" customFormat="1" spans="1:5">
      <c r="A72" s="7">
        <v>45608</v>
      </c>
      <c r="B72" s="8" t="s">
        <v>821</v>
      </c>
      <c r="C72" s="9" t="s">
        <v>935</v>
      </c>
      <c r="D72" s="8" t="s">
        <v>858</v>
      </c>
      <c r="E72" s="8">
        <v>380</v>
      </c>
    </row>
    <row r="73" customFormat="1" spans="1:5">
      <c r="A73" s="7">
        <v>45608</v>
      </c>
      <c r="B73" s="8" t="s">
        <v>914</v>
      </c>
      <c r="C73" s="9" t="s">
        <v>936</v>
      </c>
      <c r="D73" s="8" t="s">
        <v>589</v>
      </c>
      <c r="E73" s="8">
        <v>150</v>
      </c>
    </row>
    <row r="74" customFormat="1" spans="1:5">
      <c r="A74" s="7">
        <v>45608</v>
      </c>
      <c r="B74" s="8" t="s">
        <v>54</v>
      </c>
      <c r="C74" s="9" t="s">
        <v>937</v>
      </c>
      <c r="D74" s="8" t="s">
        <v>33</v>
      </c>
      <c r="E74" s="8">
        <v>300</v>
      </c>
    </row>
    <row r="75" customFormat="1" spans="1:5">
      <c r="A75" s="7">
        <v>45608</v>
      </c>
      <c r="B75" s="8" t="s">
        <v>41</v>
      </c>
      <c r="C75" s="9" t="s">
        <v>938</v>
      </c>
      <c r="D75" s="8" t="s">
        <v>37</v>
      </c>
      <c r="E75" s="8">
        <v>150</v>
      </c>
    </row>
    <row r="76" customFormat="1" spans="1:5">
      <c r="A76" s="7">
        <v>45609</v>
      </c>
      <c r="B76" s="8" t="s">
        <v>41</v>
      </c>
      <c r="C76" s="9" t="s">
        <v>939</v>
      </c>
      <c r="D76" s="8" t="s">
        <v>37</v>
      </c>
      <c r="E76" s="8">
        <v>150</v>
      </c>
    </row>
    <row r="77" customFormat="1" spans="1:5">
      <c r="A77" s="7">
        <v>45609</v>
      </c>
      <c r="B77" s="8" t="s">
        <v>856</v>
      </c>
      <c r="C77" s="9" t="s">
        <v>940</v>
      </c>
      <c r="D77" s="8" t="s">
        <v>858</v>
      </c>
      <c r="E77" s="8">
        <v>250</v>
      </c>
    </row>
    <row r="78" customFormat="1" spans="1:5">
      <c r="A78" s="7">
        <v>45609</v>
      </c>
      <c r="B78" s="8" t="s">
        <v>738</v>
      </c>
      <c r="C78" s="9" t="s">
        <v>941</v>
      </c>
      <c r="D78" s="8" t="s">
        <v>603</v>
      </c>
      <c r="E78" s="8">
        <v>150</v>
      </c>
    </row>
    <row r="79" customFormat="1" spans="1:5">
      <c r="A79" s="7">
        <v>45609</v>
      </c>
      <c r="B79" s="8" t="s">
        <v>917</v>
      </c>
      <c r="C79" s="9" t="s">
        <v>942</v>
      </c>
      <c r="D79" s="8" t="s">
        <v>8</v>
      </c>
      <c r="E79" s="8">
        <v>150</v>
      </c>
    </row>
    <row r="80" customFormat="1" spans="1:5">
      <c r="A80" s="7">
        <v>45609</v>
      </c>
      <c r="B80" s="8" t="s">
        <v>52</v>
      </c>
      <c r="C80" s="9" t="s">
        <v>943</v>
      </c>
      <c r="D80" s="8" t="s">
        <v>8</v>
      </c>
      <c r="E80" s="8">
        <v>150</v>
      </c>
    </row>
    <row r="81" customFormat="1" spans="1:5">
      <c r="A81" s="7">
        <v>45609</v>
      </c>
      <c r="B81" s="8" t="s">
        <v>874</v>
      </c>
      <c r="C81" s="9" t="s">
        <v>944</v>
      </c>
      <c r="D81" s="8" t="s">
        <v>584</v>
      </c>
      <c r="E81" s="8">
        <v>150</v>
      </c>
    </row>
    <row r="82" customFormat="1" spans="1:5">
      <c r="A82" s="7">
        <v>45610</v>
      </c>
      <c r="B82" s="8" t="s">
        <v>21</v>
      </c>
      <c r="C82" s="9" t="s">
        <v>945</v>
      </c>
      <c r="D82" s="8" t="s">
        <v>20</v>
      </c>
      <c r="E82" s="8">
        <v>100</v>
      </c>
    </row>
    <row r="83" customFormat="1" spans="1:5">
      <c r="A83" s="7">
        <v>45610</v>
      </c>
      <c r="B83" s="8" t="s">
        <v>946</v>
      </c>
      <c r="C83" s="9" t="s">
        <v>947</v>
      </c>
      <c r="D83" s="8" t="s">
        <v>17</v>
      </c>
      <c r="E83" s="8">
        <v>100</v>
      </c>
    </row>
    <row r="84" customFormat="1" spans="1:5">
      <c r="A84" s="7">
        <v>45610</v>
      </c>
      <c r="B84" s="8" t="s">
        <v>948</v>
      </c>
      <c r="C84" s="9" t="s">
        <v>949</v>
      </c>
      <c r="D84" s="8" t="s">
        <v>23</v>
      </c>
      <c r="E84" s="8">
        <v>500</v>
      </c>
    </row>
    <row r="85" customFormat="1" spans="1:5">
      <c r="A85" s="7">
        <v>45610</v>
      </c>
      <c r="B85" s="8" t="s">
        <v>52</v>
      </c>
      <c r="C85" s="9" t="s">
        <v>918</v>
      </c>
      <c r="D85" s="8" t="s">
        <v>8</v>
      </c>
      <c r="E85" s="8">
        <v>150</v>
      </c>
    </row>
    <row r="86" customFormat="1" spans="1:5">
      <c r="A86" s="7">
        <v>45611</v>
      </c>
      <c r="B86" s="8" t="s">
        <v>821</v>
      </c>
      <c r="C86" s="9" t="s">
        <v>950</v>
      </c>
      <c r="D86" s="8" t="s">
        <v>858</v>
      </c>
      <c r="E86" s="8">
        <v>200</v>
      </c>
    </row>
    <row r="87" customFormat="1" spans="1:5">
      <c r="A87" s="7">
        <v>45611</v>
      </c>
      <c r="B87" s="8" t="s">
        <v>898</v>
      </c>
      <c r="C87" s="9" t="s">
        <v>951</v>
      </c>
      <c r="D87" s="8" t="s">
        <v>557</v>
      </c>
      <c r="E87" s="8">
        <v>200</v>
      </c>
    </row>
    <row r="88" customFormat="1" spans="1:5">
      <c r="A88" s="7">
        <v>45611</v>
      </c>
      <c r="B88" s="8" t="s">
        <v>821</v>
      </c>
      <c r="C88" s="9" t="s">
        <v>952</v>
      </c>
      <c r="D88" s="8" t="s">
        <v>858</v>
      </c>
      <c r="E88" s="8">
        <v>380</v>
      </c>
    </row>
    <row r="89" customFormat="1" spans="1:5">
      <c r="A89" s="7">
        <v>45611</v>
      </c>
      <c r="B89" s="8" t="s">
        <v>21</v>
      </c>
      <c r="C89" s="9" t="s">
        <v>651</v>
      </c>
      <c r="D89" s="8" t="s">
        <v>20</v>
      </c>
      <c r="E89" s="8">
        <v>50</v>
      </c>
    </row>
    <row r="90" customFormat="1" spans="1:5">
      <c r="A90" s="7">
        <v>45611</v>
      </c>
      <c r="B90" s="8" t="s">
        <v>919</v>
      </c>
      <c r="C90" s="9" t="s">
        <v>953</v>
      </c>
      <c r="D90" s="8" t="s">
        <v>28</v>
      </c>
      <c r="E90" s="8">
        <v>300</v>
      </c>
    </row>
    <row r="91" customFormat="1" spans="1:5">
      <c r="A91" s="7">
        <v>45611</v>
      </c>
      <c r="B91" s="8" t="s">
        <v>917</v>
      </c>
      <c r="C91" s="9" t="s">
        <v>954</v>
      </c>
      <c r="D91" s="8" t="s">
        <v>8</v>
      </c>
      <c r="E91" s="8">
        <v>150</v>
      </c>
    </row>
    <row r="92" customFormat="1" spans="1:5">
      <c r="A92" s="7">
        <v>45611</v>
      </c>
      <c r="B92" s="8" t="s">
        <v>955</v>
      </c>
      <c r="C92" s="9" t="s">
        <v>956</v>
      </c>
      <c r="D92" s="8" t="s">
        <v>897</v>
      </c>
      <c r="E92" s="8">
        <v>300</v>
      </c>
    </row>
    <row r="93" customFormat="1" spans="1:5">
      <c r="A93" s="7">
        <v>45612</v>
      </c>
      <c r="B93" s="8" t="s">
        <v>874</v>
      </c>
      <c r="C93" s="9" t="s">
        <v>957</v>
      </c>
      <c r="D93" s="8" t="s">
        <v>584</v>
      </c>
      <c r="E93" s="8">
        <v>150</v>
      </c>
    </row>
    <row r="94" customFormat="1" spans="1:5">
      <c r="A94" s="7">
        <v>45613</v>
      </c>
      <c r="B94" s="8" t="s">
        <v>958</v>
      </c>
      <c r="C94" s="9" t="s">
        <v>959</v>
      </c>
      <c r="D94" s="8" t="s">
        <v>597</v>
      </c>
      <c r="E94" s="8">
        <v>700</v>
      </c>
    </row>
    <row r="95" customFormat="1" spans="1:5">
      <c r="A95" s="7">
        <v>45613</v>
      </c>
      <c r="B95" s="8" t="s">
        <v>874</v>
      </c>
      <c r="C95" s="9" t="s">
        <v>960</v>
      </c>
      <c r="D95" s="8" t="s">
        <v>584</v>
      </c>
      <c r="E95" s="8">
        <v>150</v>
      </c>
    </row>
    <row r="96" customFormat="1" spans="1:5">
      <c r="A96" s="7">
        <v>45613</v>
      </c>
      <c r="B96" s="8" t="s">
        <v>961</v>
      </c>
      <c r="C96" s="9" t="s">
        <v>962</v>
      </c>
      <c r="D96" s="8" t="s">
        <v>584</v>
      </c>
      <c r="E96" s="8">
        <v>150</v>
      </c>
    </row>
    <row r="97" customFormat="1" spans="1:5">
      <c r="A97" s="7">
        <v>45613</v>
      </c>
      <c r="B97" s="8" t="s">
        <v>963</v>
      </c>
      <c r="C97" s="9" t="s">
        <v>964</v>
      </c>
      <c r="D97" s="8" t="s">
        <v>544</v>
      </c>
      <c r="E97" s="8">
        <v>760</v>
      </c>
    </row>
    <row r="98" customFormat="1" spans="1:5">
      <c r="A98" s="7">
        <v>45613</v>
      </c>
      <c r="B98" s="8" t="s">
        <v>883</v>
      </c>
      <c r="C98" s="9" t="s">
        <v>965</v>
      </c>
      <c r="D98" s="8" t="s">
        <v>601</v>
      </c>
      <c r="E98" s="8">
        <v>100</v>
      </c>
    </row>
    <row r="99" customFormat="1" spans="1:5">
      <c r="A99" s="7">
        <v>45614</v>
      </c>
      <c r="B99" s="8" t="s">
        <v>911</v>
      </c>
      <c r="C99" s="9" t="s">
        <v>966</v>
      </c>
      <c r="D99" s="8" t="s">
        <v>31</v>
      </c>
      <c r="E99" s="8">
        <v>300</v>
      </c>
    </row>
    <row r="100" customFormat="1" spans="1:5">
      <c r="A100" s="7">
        <v>45614</v>
      </c>
      <c r="B100" s="8" t="s">
        <v>21</v>
      </c>
      <c r="C100" s="9" t="s">
        <v>967</v>
      </c>
      <c r="D100" s="8" t="s">
        <v>20</v>
      </c>
      <c r="E100" s="8">
        <v>50</v>
      </c>
    </row>
    <row r="101" customFormat="1" spans="1:5">
      <c r="A101" s="7">
        <v>45614</v>
      </c>
      <c r="B101" s="8" t="s">
        <v>961</v>
      </c>
      <c r="C101" s="9" t="s">
        <v>962</v>
      </c>
      <c r="D101" s="8" t="s">
        <v>584</v>
      </c>
      <c r="E101" s="8">
        <v>150</v>
      </c>
    </row>
    <row r="102" customFormat="1" spans="1:5">
      <c r="A102" s="7">
        <v>45614</v>
      </c>
      <c r="B102" s="8" t="s">
        <v>369</v>
      </c>
      <c r="C102" s="9" t="s">
        <v>567</v>
      </c>
      <c r="D102" s="8" t="s">
        <v>15</v>
      </c>
      <c r="E102" s="8">
        <v>200</v>
      </c>
    </row>
    <row r="103" customFormat="1" spans="1:5">
      <c r="A103" s="7">
        <v>45615</v>
      </c>
      <c r="B103" s="8" t="s">
        <v>968</v>
      </c>
      <c r="C103" s="9" t="s">
        <v>969</v>
      </c>
      <c r="D103" s="8" t="s">
        <v>970</v>
      </c>
      <c r="E103" s="8">
        <v>500</v>
      </c>
    </row>
    <row r="104" customFormat="1" spans="1:5">
      <c r="A104" s="7">
        <v>45615</v>
      </c>
      <c r="B104" s="8" t="s">
        <v>874</v>
      </c>
      <c r="C104" s="9" t="s">
        <v>971</v>
      </c>
      <c r="D104" s="8" t="s">
        <v>584</v>
      </c>
      <c r="E104" s="8">
        <v>150</v>
      </c>
    </row>
    <row r="105" customFormat="1" spans="1:5">
      <c r="A105" s="7">
        <v>45615</v>
      </c>
      <c r="B105" s="8" t="s">
        <v>138</v>
      </c>
      <c r="C105" s="9" t="s">
        <v>972</v>
      </c>
      <c r="D105" s="8" t="s">
        <v>17</v>
      </c>
      <c r="E105" s="8">
        <v>100</v>
      </c>
    </row>
    <row r="106" customFormat="1" spans="1:5">
      <c r="A106" s="7">
        <v>45615</v>
      </c>
      <c r="B106" s="8" t="s">
        <v>919</v>
      </c>
      <c r="C106" s="9" t="s">
        <v>973</v>
      </c>
      <c r="D106" s="8" t="s">
        <v>28</v>
      </c>
      <c r="E106" s="8">
        <v>150</v>
      </c>
    </row>
    <row r="107" customFormat="1" spans="1:5">
      <c r="A107" s="10">
        <v>45616</v>
      </c>
      <c r="B107" s="11" t="s">
        <v>41</v>
      </c>
      <c r="C107" s="12" t="s">
        <v>974</v>
      </c>
      <c r="D107" s="11" t="s">
        <v>37</v>
      </c>
      <c r="E107" s="11">
        <v>150</v>
      </c>
    </row>
    <row r="108" customFormat="1" spans="1:5">
      <c r="A108" s="10">
        <v>45616</v>
      </c>
      <c r="B108" s="11" t="s">
        <v>47</v>
      </c>
      <c r="C108" s="12" t="s">
        <v>436</v>
      </c>
      <c r="D108" s="11" t="s">
        <v>18</v>
      </c>
      <c r="E108" s="11">
        <v>150</v>
      </c>
    </row>
    <row r="109" customFormat="1" spans="1:5">
      <c r="A109" s="10">
        <v>45616</v>
      </c>
      <c r="B109" s="11" t="s">
        <v>919</v>
      </c>
      <c r="C109" s="12" t="s">
        <v>975</v>
      </c>
      <c r="D109" s="11" t="s">
        <v>28</v>
      </c>
      <c r="E109" s="11">
        <v>150</v>
      </c>
    </row>
    <row r="110" customFormat="1" spans="1:5">
      <c r="A110" s="10">
        <v>45617</v>
      </c>
      <c r="B110" s="11" t="s">
        <v>250</v>
      </c>
      <c r="C110" s="12" t="s">
        <v>976</v>
      </c>
      <c r="D110" s="11" t="s">
        <v>37</v>
      </c>
      <c r="E110" s="11">
        <v>150</v>
      </c>
    </row>
    <row r="111" customFormat="1" spans="1:5">
      <c r="A111" s="10">
        <v>45617</v>
      </c>
      <c r="B111" s="11" t="s">
        <v>168</v>
      </c>
      <c r="C111" s="12" t="s">
        <v>977</v>
      </c>
      <c r="D111" s="11" t="s">
        <v>17</v>
      </c>
      <c r="E111" s="11">
        <v>100</v>
      </c>
    </row>
    <row r="112" customFormat="1" spans="1:5">
      <c r="A112" s="10">
        <v>45618</v>
      </c>
      <c r="B112" s="11" t="s">
        <v>812</v>
      </c>
      <c r="C112" s="12" t="s">
        <v>978</v>
      </c>
      <c r="D112" s="11" t="s">
        <v>594</v>
      </c>
      <c r="E112" s="11">
        <v>300</v>
      </c>
    </row>
    <row r="113" customFormat="1" spans="1:5">
      <c r="A113" s="10">
        <v>45618</v>
      </c>
      <c r="B113" s="11" t="s">
        <v>979</v>
      </c>
      <c r="C113" s="12" t="s">
        <v>980</v>
      </c>
      <c r="D113" s="11" t="s">
        <v>20</v>
      </c>
      <c r="E113" s="11">
        <v>200</v>
      </c>
    </row>
    <row r="114" customFormat="1" spans="1:5">
      <c r="A114" s="10">
        <v>45618</v>
      </c>
      <c r="B114" s="11" t="s">
        <v>894</v>
      </c>
      <c r="C114" s="12" t="s">
        <v>981</v>
      </c>
      <c r="D114" s="11" t="s">
        <v>709</v>
      </c>
      <c r="E114" s="11">
        <v>150</v>
      </c>
    </row>
    <row r="115" customFormat="1" spans="1:5">
      <c r="A115" s="10">
        <v>45618</v>
      </c>
      <c r="B115" s="11" t="s">
        <v>168</v>
      </c>
      <c r="C115" s="12" t="s">
        <v>982</v>
      </c>
      <c r="D115" s="11" t="s">
        <v>17</v>
      </c>
      <c r="E115" s="11">
        <v>100</v>
      </c>
    </row>
    <row r="116" customFormat="1" spans="1:5">
      <c r="A116" s="10">
        <v>45619</v>
      </c>
      <c r="B116" s="11" t="s">
        <v>983</v>
      </c>
      <c r="C116" s="12" t="s">
        <v>692</v>
      </c>
      <c r="D116" s="11" t="s">
        <v>31</v>
      </c>
      <c r="E116" s="11">
        <v>300</v>
      </c>
    </row>
    <row r="117" customFormat="1" spans="1:5">
      <c r="A117" s="10">
        <v>45619</v>
      </c>
      <c r="B117" s="11" t="s">
        <v>71</v>
      </c>
      <c r="C117" s="12" t="s">
        <v>984</v>
      </c>
      <c r="D117" s="11" t="s">
        <v>8</v>
      </c>
      <c r="E117" s="11">
        <v>150</v>
      </c>
    </row>
    <row r="118" customFormat="1" spans="1:5">
      <c r="A118" s="10">
        <v>45619</v>
      </c>
      <c r="B118" s="11" t="s">
        <v>41</v>
      </c>
      <c r="C118" s="12" t="s">
        <v>985</v>
      </c>
      <c r="D118" s="11" t="s">
        <v>37</v>
      </c>
      <c r="E118" s="11">
        <v>150</v>
      </c>
    </row>
    <row r="119" customFormat="1" spans="1:5">
      <c r="A119" s="10">
        <v>45619</v>
      </c>
      <c r="B119" s="11" t="s">
        <v>369</v>
      </c>
      <c r="C119" s="12" t="s">
        <v>986</v>
      </c>
      <c r="D119" s="11" t="s">
        <v>15</v>
      </c>
      <c r="E119" s="11">
        <v>200</v>
      </c>
    </row>
    <row r="120" customFormat="1" spans="1:5">
      <c r="A120" s="10">
        <v>45621</v>
      </c>
      <c r="B120" s="11" t="s">
        <v>138</v>
      </c>
      <c r="C120" s="12" t="s">
        <v>987</v>
      </c>
      <c r="D120" s="11" t="s">
        <v>17</v>
      </c>
      <c r="E120" s="11">
        <v>100</v>
      </c>
    </row>
    <row r="121" customFormat="1" spans="1:5">
      <c r="A121" s="10">
        <v>45621</v>
      </c>
      <c r="B121" s="11" t="s">
        <v>961</v>
      </c>
      <c r="C121" s="12" t="s">
        <v>508</v>
      </c>
      <c r="D121" s="11" t="s">
        <v>584</v>
      </c>
      <c r="E121" s="11">
        <v>150</v>
      </c>
    </row>
    <row r="122" customFormat="1" spans="1:5">
      <c r="A122" s="10">
        <v>45621</v>
      </c>
      <c r="B122" s="11" t="s">
        <v>874</v>
      </c>
      <c r="C122" s="12" t="s">
        <v>988</v>
      </c>
      <c r="D122" s="11" t="s">
        <v>584</v>
      </c>
      <c r="E122" s="11">
        <v>150</v>
      </c>
    </row>
    <row r="123" customFormat="1" spans="1:5">
      <c r="A123" s="10">
        <v>45621</v>
      </c>
      <c r="B123" s="11" t="s">
        <v>958</v>
      </c>
      <c r="C123" s="12" t="s">
        <v>989</v>
      </c>
      <c r="D123" s="11" t="s">
        <v>597</v>
      </c>
      <c r="E123" s="11">
        <v>300</v>
      </c>
    </row>
    <row r="124" customFormat="1" spans="1:5">
      <c r="A124" s="10">
        <v>45621</v>
      </c>
      <c r="B124" s="11" t="s">
        <v>990</v>
      </c>
      <c r="C124" s="12" t="s">
        <v>991</v>
      </c>
      <c r="D124" s="11" t="s">
        <v>791</v>
      </c>
      <c r="E124" s="11">
        <v>300</v>
      </c>
    </row>
    <row r="125" customFormat="1" spans="1:5">
      <c r="A125" s="10">
        <v>45623</v>
      </c>
      <c r="B125" s="11" t="s">
        <v>821</v>
      </c>
      <c r="C125" s="12" t="s">
        <v>992</v>
      </c>
      <c r="D125" s="11" t="s">
        <v>858</v>
      </c>
      <c r="E125" s="11">
        <v>200</v>
      </c>
    </row>
    <row r="126" customFormat="1" spans="1:5">
      <c r="A126" s="10">
        <v>45623</v>
      </c>
      <c r="B126" s="11" t="s">
        <v>57</v>
      </c>
      <c r="C126" s="12" t="s">
        <v>236</v>
      </c>
      <c r="D126" s="11" t="s">
        <v>37</v>
      </c>
      <c r="E126" s="11">
        <v>150</v>
      </c>
    </row>
    <row r="127" customFormat="1" spans="1:5">
      <c r="A127" s="10">
        <v>45623</v>
      </c>
      <c r="B127" s="11" t="s">
        <v>821</v>
      </c>
      <c r="C127" s="12" t="s">
        <v>993</v>
      </c>
      <c r="D127" s="11" t="s">
        <v>858</v>
      </c>
      <c r="E127" s="11">
        <v>100</v>
      </c>
    </row>
    <row r="128" customFormat="1" spans="1:5">
      <c r="A128" s="10">
        <v>45623</v>
      </c>
      <c r="B128" s="11" t="s">
        <v>885</v>
      </c>
      <c r="C128" s="12" t="s">
        <v>994</v>
      </c>
      <c r="D128" s="11" t="s">
        <v>601</v>
      </c>
      <c r="E128" s="11">
        <v>150</v>
      </c>
    </row>
    <row r="129" customFormat="1" spans="1:5">
      <c r="A129" s="10">
        <v>45623</v>
      </c>
      <c r="B129" s="11" t="s">
        <v>919</v>
      </c>
      <c r="C129" s="12" t="s">
        <v>995</v>
      </c>
      <c r="D129" s="11" t="s">
        <v>28</v>
      </c>
      <c r="E129" s="11">
        <v>150</v>
      </c>
    </row>
    <row r="130" customFormat="1" spans="1:5">
      <c r="A130" s="10">
        <v>45623</v>
      </c>
      <c r="B130" s="11" t="s">
        <v>54</v>
      </c>
      <c r="C130" s="12" t="s">
        <v>996</v>
      </c>
      <c r="D130" s="11" t="s">
        <v>33</v>
      </c>
      <c r="E130" s="11">
        <v>300</v>
      </c>
    </row>
    <row r="131" customFormat="1" spans="1:5">
      <c r="A131" s="10">
        <v>45623</v>
      </c>
      <c r="B131" s="11" t="s">
        <v>52</v>
      </c>
      <c r="C131" s="12" t="s">
        <v>997</v>
      </c>
      <c r="D131" s="11" t="s">
        <v>8</v>
      </c>
      <c r="E131" s="11">
        <v>150</v>
      </c>
    </row>
    <row r="132" customFormat="1" spans="1:5">
      <c r="A132" s="10">
        <v>45623</v>
      </c>
      <c r="B132" s="11" t="s">
        <v>52</v>
      </c>
      <c r="C132" s="12" t="s">
        <v>998</v>
      </c>
      <c r="D132" s="11" t="s">
        <v>8</v>
      </c>
      <c r="E132" s="11">
        <v>150</v>
      </c>
    </row>
    <row r="133" customFormat="1" spans="1:5">
      <c r="A133" s="10">
        <v>45624</v>
      </c>
      <c r="B133" s="11" t="s">
        <v>911</v>
      </c>
      <c r="C133" s="12" t="s">
        <v>999</v>
      </c>
      <c r="D133" s="11" t="s">
        <v>31</v>
      </c>
      <c r="E133" s="11">
        <v>300</v>
      </c>
    </row>
    <row r="134" customFormat="1" spans="1:5">
      <c r="A134" s="10">
        <v>45624</v>
      </c>
      <c r="B134" s="11" t="s">
        <v>812</v>
      </c>
      <c r="C134" s="12" t="s">
        <v>1000</v>
      </c>
      <c r="D134" s="11" t="s">
        <v>594</v>
      </c>
      <c r="E134" s="11">
        <v>300</v>
      </c>
    </row>
    <row r="135" customFormat="1" spans="1:5">
      <c r="A135" s="10">
        <v>45624</v>
      </c>
      <c r="B135" s="11" t="s">
        <v>41</v>
      </c>
      <c r="C135" s="12" t="s">
        <v>1001</v>
      </c>
      <c r="D135" s="11" t="s">
        <v>37</v>
      </c>
      <c r="E135" s="11">
        <v>150</v>
      </c>
    </row>
    <row r="136" customFormat="1" spans="1:5">
      <c r="A136" s="10">
        <v>45624</v>
      </c>
      <c r="B136" s="11" t="s">
        <v>821</v>
      </c>
      <c r="C136" s="12" t="s">
        <v>1002</v>
      </c>
      <c r="D136" s="11" t="s">
        <v>858</v>
      </c>
      <c r="E136" s="11">
        <v>200</v>
      </c>
    </row>
    <row r="137" customFormat="1" spans="1:5">
      <c r="A137" s="10">
        <v>45626</v>
      </c>
      <c r="B137" s="11" t="s">
        <v>46</v>
      </c>
      <c r="C137" s="12" t="s">
        <v>246</v>
      </c>
      <c r="D137" s="11" t="s">
        <v>28</v>
      </c>
      <c r="E137" s="11">
        <v>150</v>
      </c>
    </row>
    <row r="138" customFormat="1" spans="1:5">
      <c r="A138" s="10">
        <v>45626</v>
      </c>
      <c r="B138" s="11" t="s">
        <v>874</v>
      </c>
      <c r="C138" s="12" t="s">
        <v>1003</v>
      </c>
      <c r="D138" s="11" t="s">
        <v>584</v>
      </c>
      <c r="E138" s="11">
        <v>300</v>
      </c>
    </row>
    <row r="139" customFormat="1" spans="1:5">
      <c r="A139" s="10">
        <v>45626</v>
      </c>
      <c r="B139" s="11" t="s">
        <v>874</v>
      </c>
      <c r="C139" s="12" t="s">
        <v>1004</v>
      </c>
      <c r="D139" s="11" t="s">
        <v>584</v>
      </c>
      <c r="E139" s="11">
        <v>150</v>
      </c>
    </row>
  </sheetData>
  <mergeCells count="2">
    <mergeCell ref="H1:K1"/>
    <mergeCell ref="H18:K18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9"/>
  <sheetViews>
    <sheetView tabSelected="1" topLeftCell="A9" workbookViewId="0">
      <selection activeCell="E69" sqref="E29:E69"/>
    </sheetView>
  </sheetViews>
  <sheetFormatPr defaultColWidth="9.23076923076923" defaultRowHeight="16.8"/>
  <cols>
    <col min="1" max="1" width="10"/>
    <col min="2" max="2" width="29.6923076923077" customWidth="1"/>
    <col min="3" max="3" width="26.4615384615385" style="1" customWidth="1"/>
    <col min="4" max="4" width="6" customWidth="1"/>
    <col min="9" max="10" width="13.6153846153846" customWidth="1"/>
    <col min="11" max="11" width="16.2307692307692" customWidth="1"/>
  </cols>
  <sheetData>
    <row r="1" ht="17.6" spans="1:16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4" t="s">
        <v>1005</v>
      </c>
      <c r="I1" s="14"/>
      <c r="J1" s="14"/>
      <c r="K1" s="14"/>
      <c r="O1" s="26">
        <v>51.99</v>
      </c>
      <c r="P1" s="26" t="s">
        <v>1006</v>
      </c>
    </row>
    <row r="2" ht="17.6" spans="1:16">
      <c r="A2" s="4">
        <v>45627</v>
      </c>
      <c r="B2" s="5" t="s">
        <v>911</v>
      </c>
      <c r="C2" s="6" t="s">
        <v>236</v>
      </c>
      <c r="D2" s="5" t="s">
        <v>31</v>
      </c>
      <c r="E2" s="5">
        <v>300</v>
      </c>
      <c r="H2" s="15" t="s">
        <v>3</v>
      </c>
      <c r="I2" s="15" t="s">
        <v>9</v>
      </c>
      <c r="J2" s="15" t="s">
        <v>10</v>
      </c>
      <c r="K2" s="22" t="s">
        <v>11</v>
      </c>
      <c r="O2">
        <v>39.88</v>
      </c>
      <c r="P2" t="s">
        <v>1007</v>
      </c>
    </row>
    <row r="3" spans="1:16">
      <c r="A3" s="4">
        <v>45627</v>
      </c>
      <c r="B3" s="5" t="s">
        <v>6</v>
      </c>
      <c r="C3" s="6" t="s">
        <v>1008</v>
      </c>
      <c r="D3" s="5" t="s">
        <v>8</v>
      </c>
      <c r="E3" s="5">
        <v>150</v>
      </c>
      <c r="H3" s="16" t="s">
        <v>15</v>
      </c>
      <c r="I3" s="16">
        <v>255</v>
      </c>
      <c r="J3" s="16">
        <f>SUMIFS(E2:E210,D2:D210,"嘉兴")</f>
        <v>200</v>
      </c>
      <c r="K3" s="23">
        <f t="shared" ref="K3:K17" si="0">J3/I3</f>
        <v>0.784313725490196</v>
      </c>
      <c r="O3">
        <v>210</v>
      </c>
      <c r="P3" t="s">
        <v>1009</v>
      </c>
    </row>
    <row r="4" spans="1:11">
      <c r="A4" s="4">
        <v>45627</v>
      </c>
      <c r="B4" s="5" t="s">
        <v>250</v>
      </c>
      <c r="C4" s="6" t="s">
        <v>1010</v>
      </c>
      <c r="D4" s="5" t="s">
        <v>37</v>
      </c>
      <c r="E4" s="5">
        <v>150</v>
      </c>
      <c r="H4" s="16" t="s">
        <v>18</v>
      </c>
      <c r="I4" s="16">
        <v>372</v>
      </c>
      <c r="J4" s="16">
        <f>SUMIFS(E2:E210,D2:D210,"南昌")</f>
        <v>150</v>
      </c>
      <c r="K4" s="23">
        <f t="shared" si="0"/>
        <v>0.403225806451613</v>
      </c>
    </row>
    <row r="5" spans="1:11">
      <c r="A5" s="4">
        <v>45627</v>
      </c>
      <c r="B5" s="5" t="s">
        <v>156</v>
      </c>
      <c r="C5" s="6" t="s">
        <v>1011</v>
      </c>
      <c r="D5" s="5" t="s">
        <v>29</v>
      </c>
      <c r="E5" s="5">
        <v>150</v>
      </c>
      <c r="H5" s="16" t="s">
        <v>20</v>
      </c>
      <c r="I5" s="16">
        <v>1396</v>
      </c>
      <c r="J5" s="16">
        <f>SUMIFS(E2:E210,D2:D210,"宁波")</f>
        <v>350</v>
      </c>
      <c r="K5" s="23">
        <f t="shared" si="0"/>
        <v>0.250716332378223</v>
      </c>
    </row>
    <row r="6" spans="1:11">
      <c r="A6" s="4">
        <v>45627</v>
      </c>
      <c r="B6" s="5" t="s">
        <v>801</v>
      </c>
      <c r="C6" s="6" t="s">
        <v>1012</v>
      </c>
      <c r="D6" s="5" t="s">
        <v>555</v>
      </c>
      <c r="E6" s="5">
        <v>150</v>
      </c>
      <c r="H6" s="16" t="s">
        <v>8</v>
      </c>
      <c r="I6" s="16">
        <v>886</v>
      </c>
      <c r="J6" s="16">
        <f>SUMIFS(E2:E210,D2:D210,"天津")</f>
        <v>1050</v>
      </c>
      <c r="K6" s="23">
        <f t="shared" si="0"/>
        <v>1.18510158013544</v>
      </c>
    </row>
    <row r="7" spans="1:11">
      <c r="A7" s="4">
        <v>45628</v>
      </c>
      <c r="B7" s="5" t="s">
        <v>882</v>
      </c>
      <c r="C7" s="6" t="s">
        <v>1013</v>
      </c>
      <c r="D7" s="5" t="s">
        <v>601</v>
      </c>
      <c r="E7" s="5">
        <v>150</v>
      </c>
      <c r="H7" s="16" t="s">
        <v>17</v>
      </c>
      <c r="I7" s="16">
        <v>1630</v>
      </c>
      <c r="J7" s="16">
        <f>SUMIFS(E2:E210,D2:D210,"郑州")</f>
        <v>500</v>
      </c>
      <c r="K7" s="23">
        <f t="shared" si="0"/>
        <v>0.306748466257669</v>
      </c>
    </row>
    <row r="8" spans="1:11">
      <c r="A8" s="4">
        <v>45628</v>
      </c>
      <c r="B8" s="5" t="s">
        <v>919</v>
      </c>
      <c r="C8" s="6" t="s">
        <v>1014</v>
      </c>
      <c r="D8" s="5" t="s">
        <v>28</v>
      </c>
      <c r="E8" s="5">
        <v>150</v>
      </c>
      <c r="H8" s="16" t="s">
        <v>28</v>
      </c>
      <c r="I8" s="16">
        <v>356</v>
      </c>
      <c r="J8" s="16">
        <f>SUMIFS(E2:E210,D2:D210,"中山")</f>
        <v>1200</v>
      </c>
      <c r="K8" s="23">
        <f t="shared" si="0"/>
        <v>3.37078651685393</v>
      </c>
    </row>
    <row r="9" spans="1:11">
      <c r="A9" s="4">
        <v>45629</v>
      </c>
      <c r="B9" s="5" t="s">
        <v>21</v>
      </c>
      <c r="C9" s="6" t="s">
        <v>1015</v>
      </c>
      <c r="D9" s="5" t="s">
        <v>20</v>
      </c>
      <c r="E9" s="5">
        <v>50</v>
      </c>
      <c r="H9" s="16" t="s">
        <v>29</v>
      </c>
      <c r="I9" s="16">
        <v>497</v>
      </c>
      <c r="J9" s="16">
        <f>SUMIFS(E2:E210,D2:D210,"珠海")</f>
        <v>150</v>
      </c>
      <c r="K9" s="23">
        <f t="shared" si="0"/>
        <v>0.301810865191147</v>
      </c>
    </row>
    <row r="10" spans="1:11">
      <c r="A10" s="4">
        <v>45629</v>
      </c>
      <c r="B10" s="5" t="s">
        <v>71</v>
      </c>
      <c r="C10" s="6" t="s">
        <v>1016</v>
      </c>
      <c r="D10" s="5" t="s">
        <v>8</v>
      </c>
      <c r="E10" s="5">
        <v>150</v>
      </c>
      <c r="H10" s="16" t="s">
        <v>31</v>
      </c>
      <c r="I10" s="16">
        <v>4904</v>
      </c>
      <c r="J10" s="16">
        <f>SUMIFS(E2:E210,D2:D210,"上海")</f>
        <v>1200</v>
      </c>
      <c r="K10" s="23">
        <f t="shared" si="0"/>
        <v>0.244698205546493</v>
      </c>
    </row>
    <row r="11" spans="1:11">
      <c r="A11" s="4">
        <v>45629</v>
      </c>
      <c r="B11" s="5" t="s">
        <v>52</v>
      </c>
      <c r="C11" s="6" t="s">
        <v>1017</v>
      </c>
      <c r="D11" s="5" t="s">
        <v>8</v>
      </c>
      <c r="E11" s="5">
        <v>150</v>
      </c>
      <c r="H11" s="16" t="s">
        <v>33</v>
      </c>
      <c r="I11" s="16">
        <v>837</v>
      </c>
      <c r="J11" s="16">
        <f>SUMIFS(E2:E210,D2:D210,"北京")</f>
        <v>0</v>
      </c>
      <c r="K11" s="23">
        <f t="shared" si="0"/>
        <v>0</v>
      </c>
    </row>
    <row r="12" spans="1:11">
      <c r="A12" s="4">
        <v>45629</v>
      </c>
      <c r="B12" s="5" t="s">
        <v>1018</v>
      </c>
      <c r="C12" s="6" t="s">
        <v>1019</v>
      </c>
      <c r="D12" s="5" t="s">
        <v>35</v>
      </c>
      <c r="E12" s="5">
        <v>150</v>
      </c>
      <c r="H12" s="16" t="s">
        <v>35</v>
      </c>
      <c r="I12" s="16">
        <v>1139</v>
      </c>
      <c r="J12" s="16">
        <f>SUMIFS(E2:E210,D2:D210,"南京")</f>
        <v>450</v>
      </c>
      <c r="K12" s="23">
        <f t="shared" si="0"/>
        <v>0.395083406496927</v>
      </c>
    </row>
    <row r="13" spans="1:11">
      <c r="A13" s="4">
        <v>45629</v>
      </c>
      <c r="B13" s="5" t="s">
        <v>874</v>
      </c>
      <c r="C13" s="6" t="s">
        <v>1020</v>
      </c>
      <c r="D13" s="5" t="s">
        <v>584</v>
      </c>
      <c r="E13" s="5">
        <v>150</v>
      </c>
      <c r="H13" s="17" t="s">
        <v>26</v>
      </c>
      <c r="I13" s="17">
        <v>400</v>
      </c>
      <c r="J13" s="16">
        <f>SUMIFS(E2:E210,D2:D210,"温州")</f>
        <v>100</v>
      </c>
      <c r="K13" s="23">
        <f t="shared" si="0"/>
        <v>0.25</v>
      </c>
    </row>
    <row r="14" spans="1:11">
      <c r="A14" s="4">
        <v>45629</v>
      </c>
      <c r="B14" s="5" t="s">
        <v>812</v>
      </c>
      <c r="C14" s="6" t="s">
        <v>1021</v>
      </c>
      <c r="D14" s="5" t="s">
        <v>594</v>
      </c>
      <c r="E14" s="5">
        <v>300</v>
      </c>
      <c r="H14" s="17" t="s">
        <v>125</v>
      </c>
      <c r="I14" s="17">
        <v>6134</v>
      </c>
      <c r="J14" s="16">
        <f>SUMIFS(E2:E210,D2:D210,"深圳")</f>
        <v>0</v>
      </c>
      <c r="K14" s="23">
        <f t="shared" si="0"/>
        <v>0</v>
      </c>
    </row>
    <row r="15" spans="1:11">
      <c r="A15" s="4">
        <v>45629</v>
      </c>
      <c r="B15" s="5" t="s">
        <v>71</v>
      </c>
      <c r="C15" s="6" t="s">
        <v>1022</v>
      </c>
      <c r="D15" s="5" t="s">
        <v>8</v>
      </c>
      <c r="E15" s="5">
        <v>150</v>
      </c>
      <c r="H15" s="17" t="s">
        <v>23</v>
      </c>
      <c r="I15" s="17">
        <v>120</v>
      </c>
      <c r="J15" s="16">
        <f>SUMIFS(E2:E210,D2:D210,"西安")</f>
        <v>120</v>
      </c>
      <c r="K15" s="23">
        <f t="shared" si="0"/>
        <v>1</v>
      </c>
    </row>
    <row r="16" spans="1:11">
      <c r="A16" s="4">
        <v>45629</v>
      </c>
      <c r="B16" s="5" t="s">
        <v>52</v>
      </c>
      <c r="C16" s="6" t="s">
        <v>74</v>
      </c>
      <c r="D16" s="5" t="s">
        <v>8</v>
      </c>
      <c r="E16" s="5">
        <v>150</v>
      </c>
      <c r="H16" s="17" t="s">
        <v>37</v>
      </c>
      <c r="I16" s="17">
        <v>4541</v>
      </c>
      <c r="J16" s="16">
        <f>SUMIFS(E2:E210,D2:D210,"合肥")</f>
        <v>600</v>
      </c>
      <c r="K16" s="23">
        <f t="shared" si="0"/>
        <v>0.132129486897159</v>
      </c>
    </row>
    <row r="17" spans="1:11">
      <c r="A17" s="4">
        <v>45629</v>
      </c>
      <c r="B17" s="5" t="s">
        <v>885</v>
      </c>
      <c r="C17" s="6" t="s">
        <v>1023</v>
      </c>
      <c r="D17" s="5" t="s">
        <v>601</v>
      </c>
      <c r="E17" s="5">
        <v>150</v>
      </c>
      <c r="H17" s="18" t="s">
        <v>40</v>
      </c>
      <c r="I17" s="18">
        <f>SUM(I3:I16)</f>
        <v>23467</v>
      </c>
      <c r="J17" s="18">
        <f>SUM(J3:J16)</f>
        <v>6070</v>
      </c>
      <c r="K17" s="24">
        <f t="shared" si="0"/>
        <v>0.258661098563941</v>
      </c>
    </row>
    <row r="18" spans="1:11">
      <c r="A18" s="4">
        <v>45630</v>
      </c>
      <c r="B18" s="5" t="s">
        <v>874</v>
      </c>
      <c r="C18" s="6" t="s">
        <v>1024</v>
      </c>
      <c r="D18" s="5" t="s">
        <v>584</v>
      </c>
      <c r="E18" s="5">
        <v>300</v>
      </c>
      <c r="H18" s="19"/>
      <c r="I18" s="19"/>
      <c r="J18" s="19"/>
      <c r="K18" s="19"/>
    </row>
    <row r="19" ht="17.6" spans="1:11">
      <c r="A19" s="4">
        <v>45630</v>
      </c>
      <c r="B19" s="5" t="s">
        <v>163</v>
      </c>
      <c r="C19" s="6" t="s">
        <v>1025</v>
      </c>
      <c r="D19" s="5" t="s">
        <v>35</v>
      </c>
      <c r="E19" s="5">
        <v>150</v>
      </c>
      <c r="H19" s="20" t="s">
        <v>1026</v>
      </c>
      <c r="I19" s="20"/>
      <c r="J19" s="20"/>
      <c r="K19" s="20"/>
    </row>
    <row r="20" ht="17.6" spans="1:11">
      <c r="A20" s="4">
        <v>45630</v>
      </c>
      <c r="B20" s="5" t="s">
        <v>919</v>
      </c>
      <c r="C20" s="6" t="s">
        <v>13</v>
      </c>
      <c r="D20" s="5" t="s">
        <v>28</v>
      </c>
      <c r="E20" s="5">
        <v>300</v>
      </c>
      <c r="H20" s="15" t="s">
        <v>3</v>
      </c>
      <c r="I20" s="15" t="s">
        <v>9</v>
      </c>
      <c r="J20" s="15" t="s">
        <v>10</v>
      </c>
      <c r="K20" s="15" t="s">
        <v>582</v>
      </c>
    </row>
    <row r="21" spans="1:11">
      <c r="A21" s="4">
        <v>45630</v>
      </c>
      <c r="B21" s="5" t="s">
        <v>930</v>
      </c>
      <c r="C21" s="6" t="s">
        <v>1027</v>
      </c>
      <c r="D21" s="5" t="s">
        <v>932</v>
      </c>
      <c r="E21" s="5">
        <v>300</v>
      </c>
      <c r="H21" s="17" t="s">
        <v>584</v>
      </c>
      <c r="I21" s="21">
        <v>427</v>
      </c>
      <c r="J21" s="21">
        <f>SUMIFS(E2:E210,D2:D210,"佛山")</f>
        <v>750</v>
      </c>
      <c r="K21" s="25">
        <f t="shared" ref="K21:K40" si="1">J21/I21</f>
        <v>1.75644028103044</v>
      </c>
    </row>
    <row r="22" spans="1:11">
      <c r="A22" s="4">
        <v>45630</v>
      </c>
      <c r="B22" s="5" t="s">
        <v>958</v>
      </c>
      <c r="C22" s="6" t="s">
        <v>1028</v>
      </c>
      <c r="D22" s="5" t="s">
        <v>597</v>
      </c>
      <c r="E22" s="5">
        <v>300</v>
      </c>
      <c r="H22" s="17" t="s">
        <v>557</v>
      </c>
      <c r="I22" s="21">
        <v>137</v>
      </c>
      <c r="J22" s="21">
        <f>SUMIFS(E2:E210,D2:D210,"漳州")</f>
        <v>0</v>
      </c>
      <c r="K22" s="25">
        <f t="shared" si="1"/>
        <v>0</v>
      </c>
    </row>
    <row r="23" spans="1:11">
      <c r="A23" s="4">
        <v>45630</v>
      </c>
      <c r="B23" s="5" t="s">
        <v>1029</v>
      </c>
      <c r="C23" s="6" t="s">
        <v>627</v>
      </c>
      <c r="D23" s="5" t="s">
        <v>1030</v>
      </c>
      <c r="E23" s="5">
        <v>50</v>
      </c>
      <c r="H23" s="17" t="s">
        <v>388</v>
      </c>
      <c r="I23" s="21">
        <v>178</v>
      </c>
      <c r="J23" s="21">
        <f>SUMIFS(E2:E210,D2:D210,"柳州")</f>
        <v>0</v>
      </c>
      <c r="K23" s="25">
        <f t="shared" si="1"/>
        <v>0</v>
      </c>
    </row>
    <row r="24" spans="1:11">
      <c r="A24" s="4">
        <v>45630</v>
      </c>
      <c r="B24" s="5" t="s">
        <v>856</v>
      </c>
      <c r="C24" s="6" t="s">
        <v>1031</v>
      </c>
      <c r="D24" s="5" t="s">
        <v>790</v>
      </c>
      <c r="E24" s="5">
        <v>350</v>
      </c>
      <c r="H24" s="17" t="s">
        <v>589</v>
      </c>
      <c r="I24" s="21">
        <v>4</v>
      </c>
      <c r="J24" s="21">
        <f>SUMIFS(E2:E210,D2:D210,"肥西")</f>
        <v>0</v>
      </c>
      <c r="K24" s="25">
        <f t="shared" si="1"/>
        <v>0</v>
      </c>
    </row>
    <row r="25" spans="1:12">
      <c r="A25" s="4">
        <v>45631</v>
      </c>
      <c r="B25" s="5" t="s">
        <v>955</v>
      </c>
      <c r="C25" s="6" t="s">
        <v>1032</v>
      </c>
      <c r="D25" s="5" t="s">
        <v>897</v>
      </c>
      <c r="E25" s="5">
        <v>300</v>
      </c>
      <c r="H25" s="17" t="s">
        <v>591</v>
      </c>
      <c r="I25" s="21">
        <v>60</v>
      </c>
      <c r="J25" s="21">
        <f>SUMIFS(E2:E210,D2:D210,"丽水")</f>
        <v>0</v>
      </c>
      <c r="K25" s="25">
        <f t="shared" si="1"/>
        <v>0</v>
      </c>
      <c r="L25" t="s">
        <v>1033</v>
      </c>
    </row>
    <row r="26" spans="1:12">
      <c r="A26" s="4">
        <v>45631</v>
      </c>
      <c r="B26" s="5" t="s">
        <v>919</v>
      </c>
      <c r="C26" s="6" t="s">
        <v>1034</v>
      </c>
      <c r="D26" s="5" t="s">
        <v>28</v>
      </c>
      <c r="E26" s="5">
        <v>150</v>
      </c>
      <c r="H26" s="17" t="s">
        <v>594</v>
      </c>
      <c r="I26" s="21">
        <v>250</v>
      </c>
      <c r="J26" s="21">
        <f>SUMIFS(E2:E210,D2:D210,"英德")</f>
        <v>900</v>
      </c>
      <c r="K26" s="25">
        <f t="shared" si="1"/>
        <v>3.6</v>
      </c>
      <c r="L26" t="s">
        <v>1035</v>
      </c>
    </row>
    <row r="27" spans="1:12">
      <c r="A27" s="7">
        <v>45632</v>
      </c>
      <c r="B27" s="8" t="s">
        <v>21</v>
      </c>
      <c r="C27" s="9">
        <v>322</v>
      </c>
      <c r="D27" s="8" t="s">
        <v>20</v>
      </c>
      <c r="E27" s="8">
        <v>50</v>
      </c>
      <c r="H27" s="21" t="s">
        <v>597</v>
      </c>
      <c r="I27" s="21">
        <v>55</v>
      </c>
      <c r="J27" s="21">
        <f>SUMIFS(E2:E210,D2:D210,"顺德")</f>
        <v>900</v>
      </c>
      <c r="K27" s="25">
        <f t="shared" si="1"/>
        <v>16.3636363636364</v>
      </c>
      <c r="L27" t="s">
        <v>1036</v>
      </c>
    </row>
    <row r="28" spans="1:12">
      <c r="A28" s="7">
        <v>45632</v>
      </c>
      <c r="B28" s="8" t="s">
        <v>164</v>
      </c>
      <c r="C28" s="9">
        <v>1738</v>
      </c>
      <c r="D28" s="8" t="s">
        <v>20</v>
      </c>
      <c r="E28" s="8">
        <v>200</v>
      </c>
      <c r="H28" s="21" t="s">
        <v>897</v>
      </c>
      <c r="I28" s="21">
        <v>170</v>
      </c>
      <c r="J28" s="21">
        <f>SUMIFS(E2:E210,D2:D210,"鹤山")</f>
        <v>950</v>
      </c>
      <c r="K28" s="25">
        <f t="shared" si="1"/>
        <v>5.58823529411765</v>
      </c>
      <c r="L28" t="s">
        <v>1037</v>
      </c>
    </row>
    <row r="29" spans="1:12">
      <c r="A29" s="10">
        <v>45632</v>
      </c>
      <c r="B29" s="11" t="s">
        <v>874</v>
      </c>
      <c r="C29" s="12" t="s">
        <v>1038</v>
      </c>
      <c r="D29" s="13" t="s">
        <v>584</v>
      </c>
      <c r="E29" s="11">
        <v>150</v>
      </c>
      <c r="H29" s="21" t="s">
        <v>599</v>
      </c>
      <c r="I29" s="21">
        <v>202</v>
      </c>
      <c r="J29" s="21">
        <f>SUMIFS(E2:E211,D2:D211,"余姚")</f>
        <v>0</v>
      </c>
      <c r="K29" s="25">
        <f t="shared" si="1"/>
        <v>0</v>
      </c>
      <c r="L29" t="s">
        <v>1039</v>
      </c>
    </row>
    <row r="30" spans="1:12">
      <c r="A30" s="10">
        <v>45633</v>
      </c>
      <c r="B30" s="11" t="s">
        <v>885</v>
      </c>
      <c r="C30" s="12">
        <v>622</v>
      </c>
      <c r="D30" s="13" t="s">
        <v>601</v>
      </c>
      <c r="E30" s="11">
        <v>150</v>
      </c>
      <c r="H30" s="21" t="s">
        <v>601</v>
      </c>
      <c r="I30" s="21">
        <v>668</v>
      </c>
      <c r="J30" s="21">
        <f>SUMIFS(E2:E212,D2:D212,"慈溪")</f>
        <v>750</v>
      </c>
      <c r="K30" s="25">
        <f t="shared" si="1"/>
        <v>1.12275449101796</v>
      </c>
      <c r="L30" t="s">
        <v>1040</v>
      </c>
    </row>
    <row r="31" spans="1:12">
      <c r="A31" s="10">
        <v>45633</v>
      </c>
      <c r="B31" s="11" t="s">
        <v>874</v>
      </c>
      <c r="C31" s="12" t="s">
        <v>1041</v>
      </c>
      <c r="D31" s="13" t="s">
        <v>584</v>
      </c>
      <c r="E31" s="11">
        <v>150</v>
      </c>
      <c r="H31" s="21" t="s">
        <v>790</v>
      </c>
      <c r="I31" s="21">
        <v>371</v>
      </c>
      <c r="J31" s="21">
        <f>SUMIFS(E2:E213,D2:D213,"惠州")</f>
        <v>350</v>
      </c>
      <c r="K31" s="25">
        <f t="shared" si="1"/>
        <v>0.943396226415094</v>
      </c>
      <c r="L31" t="s">
        <v>1042</v>
      </c>
    </row>
    <row r="32" spans="1:12">
      <c r="A32" s="10">
        <v>45633</v>
      </c>
      <c r="B32" s="11" t="s">
        <v>46</v>
      </c>
      <c r="C32" s="12">
        <v>1706</v>
      </c>
      <c r="D32" s="13" t="s">
        <v>28</v>
      </c>
      <c r="E32" s="11">
        <v>150</v>
      </c>
      <c r="H32" s="21" t="s">
        <v>709</v>
      </c>
      <c r="I32" s="21">
        <v>82</v>
      </c>
      <c r="J32" s="21">
        <f>SUMIFS(E2:E216,D2:D216,"南通")</f>
        <v>0</v>
      </c>
      <c r="K32" s="25">
        <f t="shared" si="1"/>
        <v>0</v>
      </c>
      <c r="L32" t="s">
        <v>1043</v>
      </c>
    </row>
    <row r="33" spans="1:12">
      <c r="A33" s="10">
        <v>45633</v>
      </c>
      <c r="B33" s="11" t="s">
        <v>138</v>
      </c>
      <c r="C33" s="12">
        <v>925</v>
      </c>
      <c r="D33" s="13" t="s">
        <v>17</v>
      </c>
      <c r="E33" s="11">
        <v>100</v>
      </c>
      <c r="H33" s="21" t="s">
        <v>791</v>
      </c>
      <c r="I33" s="21">
        <v>115</v>
      </c>
      <c r="J33" s="21">
        <f>SUMIFS(E1:E218,D1:D218,"清远")</f>
        <v>300</v>
      </c>
      <c r="K33" s="25">
        <f t="shared" si="1"/>
        <v>2.60869565217391</v>
      </c>
      <c r="L33" t="s">
        <v>1044</v>
      </c>
    </row>
    <row r="34" spans="1:11">
      <c r="A34" s="10">
        <v>45634</v>
      </c>
      <c r="B34" s="11" t="s">
        <v>57</v>
      </c>
      <c r="C34" s="12">
        <v>2121</v>
      </c>
      <c r="D34" s="13" t="s">
        <v>37</v>
      </c>
      <c r="E34" s="11">
        <v>150</v>
      </c>
      <c r="H34" s="21" t="s">
        <v>544</v>
      </c>
      <c r="I34" s="21">
        <v>76</v>
      </c>
      <c r="J34" s="21">
        <f>SUMIFS(E2:E219,D2:D219,"连平")</f>
        <v>0</v>
      </c>
      <c r="K34" s="25">
        <f t="shared" si="1"/>
        <v>0</v>
      </c>
    </row>
    <row r="35" spans="1:12">
      <c r="A35" s="10">
        <v>45634</v>
      </c>
      <c r="B35" s="11" t="s">
        <v>1045</v>
      </c>
      <c r="C35" s="12">
        <v>201</v>
      </c>
      <c r="D35" s="13" t="s">
        <v>31</v>
      </c>
      <c r="E35" s="11">
        <v>300</v>
      </c>
      <c r="H35" s="21" t="s">
        <v>1030</v>
      </c>
      <c r="I35" s="21">
        <v>4</v>
      </c>
      <c r="J35" s="21">
        <f>SUMIFS(E3:E220,D3:D220,"阳江")</f>
        <v>350</v>
      </c>
      <c r="K35" s="25">
        <f t="shared" si="1"/>
        <v>87.5</v>
      </c>
      <c r="L35" t="s">
        <v>1046</v>
      </c>
    </row>
    <row r="36" spans="1:12">
      <c r="A36" s="10">
        <v>45634</v>
      </c>
      <c r="B36" s="11" t="s">
        <v>49</v>
      </c>
      <c r="C36" s="12">
        <v>241</v>
      </c>
      <c r="D36" s="13" t="s">
        <v>17</v>
      </c>
      <c r="E36" s="11">
        <v>100</v>
      </c>
      <c r="H36" s="21" t="s">
        <v>1047</v>
      </c>
      <c r="I36" s="21">
        <v>0</v>
      </c>
      <c r="J36" s="21">
        <f>SUMIFS(E4:E221,D4:D221,"梅州")</f>
        <v>0</v>
      </c>
      <c r="K36" s="25" t="e">
        <f t="shared" si="1"/>
        <v>#DIV/0!</v>
      </c>
      <c r="L36" t="s">
        <v>1048</v>
      </c>
    </row>
    <row r="37" spans="1:12">
      <c r="A37" s="10">
        <v>45635</v>
      </c>
      <c r="B37" s="11" t="s">
        <v>71</v>
      </c>
      <c r="C37" s="12">
        <v>410</v>
      </c>
      <c r="D37" s="13" t="s">
        <v>8</v>
      </c>
      <c r="E37" s="11">
        <v>150</v>
      </c>
      <c r="H37" s="21" t="s">
        <v>1049</v>
      </c>
      <c r="I37" s="21">
        <v>3</v>
      </c>
      <c r="J37" s="21">
        <f>SUMIFS(E5:E222,D5:D222,"江门")</f>
        <v>0</v>
      </c>
      <c r="K37" s="25">
        <f t="shared" si="1"/>
        <v>0</v>
      </c>
      <c r="L37" t="s">
        <v>1050</v>
      </c>
    </row>
    <row r="38" spans="1:12">
      <c r="A38" s="10">
        <v>45635</v>
      </c>
      <c r="B38" s="11" t="s">
        <v>6</v>
      </c>
      <c r="C38" s="12">
        <v>1720</v>
      </c>
      <c r="D38" s="13" t="s">
        <v>8</v>
      </c>
      <c r="E38" s="11">
        <v>150</v>
      </c>
      <c r="H38" s="21" t="s">
        <v>932</v>
      </c>
      <c r="I38" s="21">
        <v>3</v>
      </c>
      <c r="J38" s="21">
        <f>SUMIFS(E6:E223,D6:D223,"泉州")</f>
        <v>300</v>
      </c>
      <c r="K38" s="25">
        <f t="shared" si="1"/>
        <v>100</v>
      </c>
      <c r="L38" t="s">
        <v>1051</v>
      </c>
    </row>
    <row r="39" spans="1:11">
      <c r="A39" s="10">
        <v>45635</v>
      </c>
      <c r="B39" s="11" t="s">
        <v>1052</v>
      </c>
      <c r="C39" s="12" t="s">
        <v>1053</v>
      </c>
      <c r="D39" s="13" t="s">
        <v>791</v>
      </c>
      <c r="E39" s="11">
        <v>300</v>
      </c>
      <c r="H39" s="21" t="s">
        <v>555</v>
      </c>
      <c r="I39" s="21">
        <v>254</v>
      </c>
      <c r="J39" s="21">
        <f>SUMIFS(E2:E210,D2:D210,"金华")</f>
        <v>450</v>
      </c>
      <c r="K39" s="25">
        <f t="shared" si="1"/>
        <v>1.77165354330709</v>
      </c>
    </row>
    <row r="40" spans="1:11">
      <c r="A40" s="10">
        <v>45635</v>
      </c>
      <c r="B40" s="11" t="s">
        <v>904</v>
      </c>
      <c r="C40" s="12" t="s">
        <v>1054</v>
      </c>
      <c r="D40" s="13" t="s">
        <v>594</v>
      </c>
      <c r="E40" s="11">
        <v>300</v>
      </c>
      <c r="H40" s="18" t="s">
        <v>40</v>
      </c>
      <c r="I40" s="18">
        <f>SUM(I18:I39)</f>
        <v>3059</v>
      </c>
      <c r="J40" s="18">
        <f>SUM(J18:J39)</f>
        <v>6000</v>
      </c>
      <c r="K40" s="24">
        <f t="shared" si="1"/>
        <v>1.9614253023864</v>
      </c>
    </row>
    <row r="41" spans="1:5">
      <c r="A41" s="10">
        <v>45635</v>
      </c>
      <c r="B41" s="11" t="s">
        <v>163</v>
      </c>
      <c r="C41" s="12">
        <v>6221102</v>
      </c>
      <c r="D41" s="13" t="s">
        <v>35</v>
      </c>
      <c r="E41" s="11">
        <v>150</v>
      </c>
    </row>
    <row r="42" spans="1:5">
      <c r="A42" s="10">
        <v>45636</v>
      </c>
      <c r="B42" s="11" t="s">
        <v>57</v>
      </c>
      <c r="C42" s="12" t="s">
        <v>1055</v>
      </c>
      <c r="D42" s="13" t="s">
        <v>37</v>
      </c>
      <c r="E42" s="11">
        <v>150</v>
      </c>
    </row>
    <row r="43" spans="1:5">
      <c r="A43" s="10">
        <v>45636</v>
      </c>
      <c r="B43" s="11" t="s">
        <v>948</v>
      </c>
      <c r="C43" s="12">
        <v>915</v>
      </c>
      <c r="D43" s="13" t="s">
        <v>23</v>
      </c>
      <c r="E43" s="11">
        <v>120</v>
      </c>
    </row>
    <row r="44" spans="1:5">
      <c r="A44" s="10">
        <v>45636</v>
      </c>
      <c r="B44" s="11" t="s">
        <v>168</v>
      </c>
      <c r="C44" s="12">
        <v>1442</v>
      </c>
      <c r="D44" s="13" t="s">
        <v>17</v>
      </c>
      <c r="E44" s="11">
        <v>100</v>
      </c>
    </row>
    <row r="45" spans="1:5">
      <c r="A45" s="10">
        <v>45636</v>
      </c>
      <c r="B45" s="11" t="s">
        <v>123</v>
      </c>
      <c r="C45" s="12">
        <v>1002</v>
      </c>
      <c r="D45" s="13" t="s">
        <v>17</v>
      </c>
      <c r="E45" s="11">
        <v>100</v>
      </c>
    </row>
    <row r="46" spans="1:5">
      <c r="A46" s="10">
        <v>45636</v>
      </c>
      <c r="B46" s="11" t="s">
        <v>138</v>
      </c>
      <c r="C46" s="12">
        <v>616</v>
      </c>
      <c r="D46" s="13" t="s">
        <v>17</v>
      </c>
      <c r="E46" s="11">
        <v>100</v>
      </c>
    </row>
    <row r="47" spans="1:5">
      <c r="A47" s="10">
        <v>45636</v>
      </c>
      <c r="B47" s="11" t="s">
        <v>902</v>
      </c>
      <c r="C47" s="12" t="s">
        <v>1056</v>
      </c>
      <c r="D47" s="13" t="s">
        <v>597</v>
      </c>
      <c r="E47" s="11">
        <v>300</v>
      </c>
    </row>
    <row r="48" spans="1:5">
      <c r="A48" s="10">
        <v>45637</v>
      </c>
      <c r="B48" s="11" t="s">
        <v>800</v>
      </c>
      <c r="C48" s="12">
        <v>711</v>
      </c>
      <c r="D48" s="13" t="s">
        <v>555</v>
      </c>
      <c r="E48" s="11">
        <v>300</v>
      </c>
    </row>
    <row r="49" spans="1:5">
      <c r="A49" s="10">
        <v>45637</v>
      </c>
      <c r="B49" s="11" t="s">
        <v>21</v>
      </c>
      <c r="C49" s="12">
        <v>232</v>
      </c>
      <c r="D49" s="13" t="s">
        <v>20</v>
      </c>
      <c r="E49" s="11">
        <v>50</v>
      </c>
    </row>
    <row r="50" spans="1:5">
      <c r="A50" s="10">
        <v>45637</v>
      </c>
      <c r="B50" s="11" t="s">
        <v>47</v>
      </c>
      <c r="C50" s="12">
        <v>1732</v>
      </c>
      <c r="D50" s="13" t="s">
        <v>18</v>
      </c>
      <c r="E50" s="11">
        <v>150</v>
      </c>
    </row>
    <row r="51" spans="1:5">
      <c r="A51" s="10">
        <v>45637</v>
      </c>
      <c r="B51" s="11" t="s">
        <v>1057</v>
      </c>
      <c r="C51" s="12" t="s">
        <v>1058</v>
      </c>
      <c r="D51" s="13" t="s">
        <v>31</v>
      </c>
      <c r="E51" s="11">
        <v>150</v>
      </c>
    </row>
    <row r="52" spans="1:5">
      <c r="A52" s="10">
        <v>45638</v>
      </c>
      <c r="B52" s="11" t="s">
        <v>1045</v>
      </c>
      <c r="C52" s="12" t="s">
        <v>1059</v>
      </c>
      <c r="D52" s="13" t="s">
        <v>31</v>
      </c>
      <c r="E52" s="11">
        <v>300</v>
      </c>
    </row>
    <row r="53" spans="1:5">
      <c r="A53" s="10">
        <v>45638</v>
      </c>
      <c r="B53" s="11" t="s">
        <v>812</v>
      </c>
      <c r="C53" s="12" t="s">
        <v>1060</v>
      </c>
      <c r="D53" s="13" t="s">
        <v>594</v>
      </c>
      <c r="E53" s="11">
        <v>150</v>
      </c>
    </row>
    <row r="54" spans="1:5">
      <c r="A54" s="10">
        <v>45639</v>
      </c>
      <c r="B54" s="11" t="s">
        <v>955</v>
      </c>
      <c r="C54" s="12" t="s">
        <v>1061</v>
      </c>
      <c r="D54" s="13" t="s">
        <v>897</v>
      </c>
      <c r="E54" s="11">
        <v>300</v>
      </c>
    </row>
    <row r="55" spans="1:5">
      <c r="A55" s="10">
        <v>45639</v>
      </c>
      <c r="B55" s="11" t="s">
        <v>882</v>
      </c>
      <c r="C55" s="12" t="s">
        <v>1062</v>
      </c>
      <c r="D55" s="13" t="s">
        <v>601</v>
      </c>
      <c r="E55" s="11">
        <v>150</v>
      </c>
    </row>
    <row r="56" spans="1:5">
      <c r="A56" s="10">
        <v>45640</v>
      </c>
      <c r="B56" s="11" t="s">
        <v>1063</v>
      </c>
      <c r="C56" s="12" t="s">
        <v>1064</v>
      </c>
      <c r="D56" s="13" t="s">
        <v>897</v>
      </c>
      <c r="E56" s="11">
        <v>350</v>
      </c>
    </row>
    <row r="57" spans="1:5">
      <c r="A57" s="10">
        <v>45640</v>
      </c>
      <c r="B57" s="11" t="s">
        <v>1029</v>
      </c>
      <c r="C57" s="12" t="s">
        <v>1065</v>
      </c>
      <c r="D57" s="13" t="s">
        <v>1030</v>
      </c>
      <c r="E57" s="11">
        <v>300</v>
      </c>
    </row>
    <row r="58" spans="1:5">
      <c r="A58" s="10">
        <v>45336</v>
      </c>
      <c r="B58" s="11" t="s">
        <v>958</v>
      </c>
      <c r="C58" s="12" t="s">
        <v>1066</v>
      </c>
      <c r="D58" s="13" t="s">
        <v>597</v>
      </c>
      <c r="E58" s="11">
        <v>300</v>
      </c>
    </row>
    <row r="59" spans="1:5">
      <c r="A59" s="10">
        <v>45640</v>
      </c>
      <c r="B59" s="11" t="s">
        <v>1067</v>
      </c>
      <c r="C59" s="12" t="s">
        <v>101</v>
      </c>
      <c r="D59" s="13" t="s">
        <v>31</v>
      </c>
      <c r="E59" s="11">
        <v>150</v>
      </c>
    </row>
    <row r="60" spans="1:5">
      <c r="A60" s="10">
        <v>45641</v>
      </c>
      <c r="B60" s="11" t="s">
        <v>919</v>
      </c>
      <c r="C60" s="12" t="s">
        <v>1068</v>
      </c>
      <c r="D60" s="13" t="s">
        <v>28</v>
      </c>
      <c r="E60" s="11">
        <v>150</v>
      </c>
    </row>
    <row r="61" spans="1:5">
      <c r="A61" s="10">
        <v>45641</v>
      </c>
      <c r="B61" s="11" t="s">
        <v>885</v>
      </c>
      <c r="C61" s="12" t="s">
        <v>1069</v>
      </c>
      <c r="D61" s="13" t="s">
        <v>601</v>
      </c>
      <c r="E61" s="11">
        <v>150</v>
      </c>
    </row>
    <row r="62" spans="1:5">
      <c r="A62" s="10">
        <v>45641</v>
      </c>
      <c r="B62" s="11" t="s">
        <v>41</v>
      </c>
      <c r="C62" s="12" t="s">
        <v>1070</v>
      </c>
      <c r="D62" s="13" t="s">
        <v>37</v>
      </c>
      <c r="E62" s="11">
        <v>150</v>
      </c>
    </row>
    <row r="63" spans="1:5">
      <c r="A63" s="10">
        <v>45641</v>
      </c>
      <c r="B63" s="11" t="s">
        <v>1071</v>
      </c>
      <c r="C63" s="12" t="s">
        <v>1072</v>
      </c>
      <c r="D63" s="13" t="s">
        <v>1073</v>
      </c>
      <c r="E63" s="11">
        <v>300</v>
      </c>
    </row>
    <row r="64" spans="1:5">
      <c r="A64" s="10">
        <v>45642</v>
      </c>
      <c r="B64" s="11" t="s">
        <v>369</v>
      </c>
      <c r="C64" s="12" t="s">
        <v>385</v>
      </c>
      <c r="D64" s="13" t="s">
        <v>15</v>
      </c>
      <c r="E64" s="11">
        <v>200</v>
      </c>
    </row>
    <row r="65" spans="1:5">
      <c r="A65" s="10">
        <v>45642</v>
      </c>
      <c r="B65" s="11" t="s">
        <v>904</v>
      </c>
      <c r="C65" s="12" t="s">
        <v>1054</v>
      </c>
      <c r="D65" s="13" t="s">
        <v>1074</v>
      </c>
      <c r="E65" s="11">
        <v>300</v>
      </c>
    </row>
    <row r="66" spans="1:5">
      <c r="A66" s="10">
        <v>45642</v>
      </c>
      <c r="B66" s="11" t="s">
        <v>1075</v>
      </c>
      <c r="C66" s="12" t="s">
        <v>1076</v>
      </c>
      <c r="D66" s="11" t="s">
        <v>269</v>
      </c>
      <c r="E66" s="11">
        <v>300</v>
      </c>
    </row>
    <row r="67" spans="1:5">
      <c r="A67" s="10">
        <v>45642</v>
      </c>
      <c r="B67" s="11" t="s">
        <v>46</v>
      </c>
      <c r="C67" s="12" t="s">
        <v>1077</v>
      </c>
      <c r="D67" s="11" t="s">
        <v>28</v>
      </c>
      <c r="E67" s="11">
        <v>300</v>
      </c>
    </row>
    <row r="68" spans="1:5">
      <c r="A68" s="10">
        <v>45642</v>
      </c>
      <c r="B68" s="11" t="s">
        <v>812</v>
      </c>
      <c r="C68" s="12" t="s">
        <v>1078</v>
      </c>
      <c r="D68" s="11" t="s">
        <v>594</v>
      </c>
      <c r="E68" s="11">
        <v>150</v>
      </c>
    </row>
    <row r="69" ht="16" customHeight="1" spans="1:5">
      <c r="A69" s="10">
        <v>45642</v>
      </c>
      <c r="B69" s="11" t="s">
        <v>24</v>
      </c>
      <c r="C69" s="27" t="s">
        <v>1079</v>
      </c>
      <c r="D69" s="11" t="s">
        <v>26</v>
      </c>
      <c r="E69" s="11">
        <v>100</v>
      </c>
    </row>
  </sheetData>
  <mergeCells count="2">
    <mergeCell ref="H1:K1"/>
    <mergeCell ref="H19:K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opLeftCell="A28" workbookViewId="0">
      <selection activeCell="A60" sqref="A60:E78"/>
    </sheetView>
  </sheetViews>
  <sheetFormatPr defaultColWidth="9.23076923076923" defaultRowHeight="16.8"/>
  <cols>
    <col min="1" max="1" width="8" style="29" customWidth="1"/>
    <col min="2" max="2" width="25.6153846153846" style="29" customWidth="1"/>
    <col min="3" max="3" width="14.6923076923077" style="29" customWidth="1"/>
    <col min="4" max="5" width="9.23076923076923" style="29"/>
    <col min="6" max="6" width="12.7692307692308" customWidth="1"/>
    <col min="9" max="10" width="13.6153846153846" customWidth="1"/>
  </cols>
  <sheetData>
    <row r="1" customFormat="1" ht="17.6" spans="1:11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4" t="s">
        <v>113</v>
      </c>
      <c r="I1" s="14"/>
      <c r="J1" s="14"/>
      <c r="K1" s="14"/>
    </row>
    <row r="2" customFormat="1" ht="17.6" spans="1:11">
      <c r="A2" s="10">
        <v>45323</v>
      </c>
      <c r="B2" s="11" t="s">
        <v>114</v>
      </c>
      <c r="C2" s="11" t="s">
        <v>115</v>
      </c>
      <c r="D2" s="11" t="s">
        <v>31</v>
      </c>
      <c r="E2" s="11">
        <v>50</v>
      </c>
      <c r="H2" s="15" t="s">
        <v>3</v>
      </c>
      <c r="I2" s="15" t="s">
        <v>9</v>
      </c>
      <c r="J2" s="15" t="s">
        <v>10</v>
      </c>
      <c r="K2" s="22" t="s">
        <v>11</v>
      </c>
    </row>
    <row r="3" customFormat="1" spans="1:11">
      <c r="A3" s="10">
        <v>45323</v>
      </c>
      <c r="B3" s="11" t="s">
        <v>41</v>
      </c>
      <c r="C3" s="11" t="s">
        <v>116</v>
      </c>
      <c r="D3" s="11" t="s">
        <v>37</v>
      </c>
      <c r="E3" s="11">
        <v>150</v>
      </c>
      <c r="H3" s="16" t="s">
        <v>15</v>
      </c>
      <c r="I3" s="16">
        <v>255</v>
      </c>
      <c r="J3" s="16">
        <f>SUMIFS(E2:E94,D2:D94,"嘉兴")</f>
        <v>0</v>
      </c>
      <c r="K3" s="50">
        <f t="shared" ref="K3:K17" si="0">J3/I3</f>
        <v>0</v>
      </c>
    </row>
    <row r="4" customFormat="1" spans="1:11">
      <c r="A4" s="10">
        <v>45325</v>
      </c>
      <c r="B4" s="11" t="s">
        <v>47</v>
      </c>
      <c r="C4" s="11">
        <v>1135</v>
      </c>
      <c r="D4" s="11" t="s">
        <v>18</v>
      </c>
      <c r="E4" s="11">
        <v>150</v>
      </c>
      <c r="H4" s="16" t="s">
        <v>18</v>
      </c>
      <c r="I4" s="16">
        <v>372</v>
      </c>
      <c r="J4" s="16">
        <f>SUMIFS(E2:E95,D2:D95,"南昌")</f>
        <v>450</v>
      </c>
      <c r="K4" s="50">
        <f t="shared" si="0"/>
        <v>1.20967741935484</v>
      </c>
    </row>
    <row r="5" customFormat="1" spans="1:11">
      <c r="A5" s="10">
        <v>45325</v>
      </c>
      <c r="B5" s="11" t="s">
        <v>117</v>
      </c>
      <c r="C5" s="11">
        <v>1002</v>
      </c>
      <c r="D5" s="11" t="s">
        <v>37</v>
      </c>
      <c r="E5" s="11">
        <v>150</v>
      </c>
      <c r="H5" s="16" t="s">
        <v>20</v>
      </c>
      <c r="I5" s="16">
        <v>1396</v>
      </c>
      <c r="J5" s="16">
        <f>SUMIFS(E2:E96,D2:D96,"宁波")</f>
        <v>1150</v>
      </c>
      <c r="K5" s="50">
        <f t="shared" si="0"/>
        <v>0.82378223495702</v>
      </c>
    </row>
    <row r="6" customFormat="1" spans="1:11">
      <c r="A6" s="10">
        <v>45325</v>
      </c>
      <c r="B6" s="11" t="s">
        <v>41</v>
      </c>
      <c r="C6" s="11" t="s">
        <v>118</v>
      </c>
      <c r="D6" s="11" t="s">
        <v>37</v>
      </c>
      <c r="E6" s="11">
        <v>150</v>
      </c>
      <c r="H6" s="16" t="s">
        <v>8</v>
      </c>
      <c r="I6" s="16">
        <v>886</v>
      </c>
      <c r="J6" s="16">
        <f>SUMIFS(E2:E94,D2:D94,"天津")</f>
        <v>750</v>
      </c>
      <c r="K6" s="50">
        <f t="shared" si="0"/>
        <v>0.846501128668172</v>
      </c>
    </row>
    <row r="7" customFormat="1" spans="1:11">
      <c r="A7" s="10">
        <v>45326</v>
      </c>
      <c r="B7" s="11" t="s">
        <v>21</v>
      </c>
      <c r="C7" s="11">
        <v>628</v>
      </c>
      <c r="D7" s="11" t="s">
        <v>20</v>
      </c>
      <c r="E7" s="11">
        <v>50</v>
      </c>
      <c r="H7" s="16" t="s">
        <v>23</v>
      </c>
      <c r="I7" s="16">
        <v>165</v>
      </c>
      <c r="J7" s="16">
        <f>SUMIFS(E2:E94,D2:D94,"西安")</f>
        <v>150</v>
      </c>
      <c r="K7" s="50">
        <f t="shared" si="0"/>
        <v>0.909090909090909</v>
      </c>
    </row>
    <row r="8" customFormat="1" spans="1:11">
      <c r="A8" s="10">
        <v>45326</v>
      </c>
      <c r="B8" s="11" t="s">
        <v>119</v>
      </c>
      <c r="C8" s="11">
        <v>301</v>
      </c>
      <c r="D8" s="11" t="s">
        <v>29</v>
      </c>
      <c r="E8" s="11">
        <v>150</v>
      </c>
      <c r="H8" s="16" t="s">
        <v>17</v>
      </c>
      <c r="I8" s="16">
        <v>856</v>
      </c>
      <c r="J8" s="16">
        <f>SUMIFS(E7:E99,D7:D99,"郑州")</f>
        <v>800</v>
      </c>
      <c r="K8" s="50">
        <f t="shared" si="0"/>
        <v>0.934579439252336</v>
      </c>
    </row>
    <row r="9" customFormat="1" spans="1:11">
      <c r="A9" s="10">
        <v>45328</v>
      </c>
      <c r="B9" s="11" t="s">
        <v>12</v>
      </c>
      <c r="C9" s="11" t="s">
        <v>13</v>
      </c>
      <c r="D9" s="11" t="s">
        <v>14</v>
      </c>
      <c r="E9" s="11">
        <v>200</v>
      </c>
      <c r="H9" s="16" t="s">
        <v>28</v>
      </c>
      <c r="I9" s="16">
        <v>534</v>
      </c>
      <c r="J9" s="16">
        <f>SUMIFS(E2:E94,D2:D94,"中山")</f>
        <v>450</v>
      </c>
      <c r="K9" s="50">
        <f t="shared" si="0"/>
        <v>0.842696629213483</v>
      </c>
    </row>
    <row r="10" customFormat="1" spans="1:11">
      <c r="A10" s="10">
        <v>45329</v>
      </c>
      <c r="B10" s="11" t="s">
        <v>6</v>
      </c>
      <c r="C10" s="11" t="s">
        <v>115</v>
      </c>
      <c r="D10" s="11" t="s">
        <v>8</v>
      </c>
      <c r="E10" s="11">
        <v>150</v>
      </c>
      <c r="H10" s="16" t="s">
        <v>29</v>
      </c>
      <c r="I10" s="16">
        <v>497</v>
      </c>
      <c r="J10" s="16">
        <f>SUMIFS(E2:E94,D2:D94,"珠海")</f>
        <v>300</v>
      </c>
      <c r="K10" s="50">
        <f t="shared" si="0"/>
        <v>0.603621730382294</v>
      </c>
    </row>
    <row r="11" customFormat="1" spans="1:11">
      <c r="A11" s="10">
        <v>45331</v>
      </c>
      <c r="B11" s="11" t="s">
        <v>41</v>
      </c>
      <c r="C11" s="11" t="s">
        <v>120</v>
      </c>
      <c r="D11" s="11" t="s">
        <v>37</v>
      </c>
      <c r="E11" s="11">
        <v>150</v>
      </c>
      <c r="H11" s="16" t="s">
        <v>31</v>
      </c>
      <c r="I11" s="16">
        <v>4904</v>
      </c>
      <c r="J11" s="16">
        <f>SUMIFS(E10:E102,D10:D102,"上海")</f>
        <v>150</v>
      </c>
      <c r="K11" s="50">
        <f t="shared" si="0"/>
        <v>0.0305872756933116</v>
      </c>
    </row>
    <row r="12" customFormat="1" spans="1:11">
      <c r="A12" s="10">
        <v>45338</v>
      </c>
      <c r="B12" s="11" t="s">
        <v>41</v>
      </c>
      <c r="C12" s="11" t="s">
        <v>121</v>
      </c>
      <c r="D12" s="11" t="s">
        <v>37</v>
      </c>
      <c r="E12" s="11">
        <v>150</v>
      </c>
      <c r="H12" s="16" t="s">
        <v>33</v>
      </c>
      <c r="I12" s="16">
        <v>837</v>
      </c>
      <c r="J12" s="16">
        <f>SUMIFS(E2:E94,D2:D94,"北京")</f>
        <v>600</v>
      </c>
      <c r="K12" s="50">
        <f t="shared" si="0"/>
        <v>0.716845878136201</v>
      </c>
    </row>
    <row r="13" customFormat="1" spans="1:11">
      <c r="A13" s="10">
        <v>45340</v>
      </c>
      <c r="B13" s="11" t="s">
        <v>122</v>
      </c>
      <c r="C13" s="11">
        <v>1401</v>
      </c>
      <c r="D13" s="11" t="s">
        <v>37</v>
      </c>
      <c r="E13" s="11">
        <v>150</v>
      </c>
      <c r="H13" s="16" t="s">
        <v>35</v>
      </c>
      <c r="I13" s="16">
        <v>1139</v>
      </c>
      <c r="J13" s="16">
        <f>SUMIFS(E2:E94,D2:D94,"南京")</f>
        <v>0</v>
      </c>
      <c r="K13" s="50">
        <f t="shared" si="0"/>
        <v>0</v>
      </c>
    </row>
    <row r="14" customFormat="1" spans="1:11">
      <c r="A14" s="10">
        <v>45340</v>
      </c>
      <c r="B14" s="11" t="s">
        <v>123</v>
      </c>
      <c r="C14" s="37">
        <v>1223423</v>
      </c>
      <c r="D14" s="11" t="s">
        <v>17</v>
      </c>
      <c r="E14" s="11">
        <v>100</v>
      </c>
      <c r="H14" s="17" t="s">
        <v>26</v>
      </c>
      <c r="I14" s="17">
        <v>400</v>
      </c>
      <c r="J14" s="16">
        <f>SUMIFS(E2:E94,D2:D94,"温州")</f>
        <v>300</v>
      </c>
      <c r="K14" s="50">
        <f t="shared" si="0"/>
        <v>0.75</v>
      </c>
    </row>
    <row r="15" customFormat="1" spans="1:11">
      <c r="A15" s="10">
        <v>45340</v>
      </c>
      <c r="B15" s="11" t="s">
        <v>47</v>
      </c>
      <c r="C15" s="11">
        <v>1530</v>
      </c>
      <c r="D15" s="11" t="s">
        <v>18</v>
      </c>
      <c r="E15" s="11">
        <v>150</v>
      </c>
      <c r="H15" s="17" t="s">
        <v>37</v>
      </c>
      <c r="I15" s="17">
        <v>4541</v>
      </c>
      <c r="J15" s="16">
        <f>SUMIFS(E2:E94,D2:D94,"合肥")</f>
        <v>2550</v>
      </c>
      <c r="K15" s="50">
        <f t="shared" si="0"/>
        <v>0.561550319312927</v>
      </c>
    </row>
    <row r="16" customFormat="1" spans="1:11">
      <c r="A16" s="10">
        <v>45340</v>
      </c>
      <c r="B16" s="11" t="s">
        <v>124</v>
      </c>
      <c r="C16" s="11">
        <v>207</v>
      </c>
      <c r="D16" s="11" t="s">
        <v>125</v>
      </c>
      <c r="E16" s="11">
        <v>150</v>
      </c>
      <c r="H16" s="17" t="s">
        <v>14</v>
      </c>
      <c r="I16" s="17">
        <v>3710</v>
      </c>
      <c r="J16" s="16">
        <f>SUMIFS(E2:E94,D2:D94,"长沙")</f>
        <v>200</v>
      </c>
      <c r="K16" s="50">
        <f t="shared" si="0"/>
        <v>0.0539083557951483</v>
      </c>
    </row>
    <row r="17" customFormat="1" spans="1:11">
      <c r="A17" s="10">
        <v>45340</v>
      </c>
      <c r="B17" s="11" t="s">
        <v>126</v>
      </c>
      <c r="C17" s="11">
        <v>213</v>
      </c>
      <c r="D17" s="11" t="s">
        <v>125</v>
      </c>
      <c r="E17" s="11">
        <v>150</v>
      </c>
      <c r="H17" s="18" t="s">
        <v>40</v>
      </c>
      <c r="I17" s="18">
        <f>SUM(I3:I16)</f>
        <v>20492</v>
      </c>
      <c r="J17" s="18">
        <f>SUM(J3:J16)</f>
        <v>7850</v>
      </c>
      <c r="K17" s="51">
        <f t="shared" si="0"/>
        <v>0.383076322467304</v>
      </c>
    </row>
    <row r="18" customFormat="1" spans="1:5">
      <c r="A18" s="10">
        <v>45340</v>
      </c>
      <c r="B18" s="11" t="s">
        <v>127</v>
      </c>
      <c r="C18" s="11">
        <v>741</v>
      </c>
      <c r="D18" s="11" t="s">
        <v>125</v>
      </c>
      <c r="E18" s="11">
        <v>150</v>
      </c>
    </row>
    <row r="19" customFormat="1" spans="1:5">
      <c r="A19" s="10">
        <v>45341</v>
      </c>
      <c r="B19" s="11" t="s">
        <v>30</v>
      </c>
      <c r="C19" s="11" t="s">
        <v>128</v>
      </c>
      <c r="D19" s="11" t="s">
        <v>20</v>
      </c>
      <c r="E19" s="11">
        <v>150</v>
      </c>
    </row>
    <row r="20" customFormat="1" spans="1:5">
      <c r="A20" s="10">
        <v>45341</v>
      </c>
      <c r="B20" s="11" t="s">
        <v>129</v>
      </c>
      <c r="C20" s="11">
        <v>1402</v>
      </c>
      <c r="D20" s="11" t="s">
        <v>125</v>
      </c>
      <c r="E20" s="11">
        <v>150</v>
      </c>
    </row>
    <row r="21" customFormat="1" spans="1:5">
      <c r="A21" s="10">
        <v>45341</v>
      </c>
      <c r="B21" s="11" t="s">
        <v>122</v>
      </c>
      <c r="C21" s="11">
        <v>2223</v>
      </c>
      <c r="D21" s="11" t="s">
        <v>37</v>
      </c>
      <c r="E21" s="11">
        <v>150</v>
      </c>
    </row>
    <row r="22" customFormat="1" spans="1:5">
      <c r="A22" s="10">
        <v>45342</v>
      </c>
      <c r="B22" s="11" t="s">
        <v>90</v>
      </c>
      <c r="C22" s="11" t="s">
        <v>130</v>
      </c>
      <c r="D22" s="11" t="s">
        <v>28</v>
      </c>
      <c r="E22" s="11">
        <v>150</v>
      </c>
    </row>
    <row r="23" customFormat="1" spans="1:5">
      <c r="A23" s="10">
        <v>45342</v>
      </c>
      <c r="B23" s="11" t="s">
        <v>41</v>
      </c>
      <c r="C23" s="11" t="s">
        <v>131</v>
      </c>
      <c r="D23" s="11" t="s">
        <v>37</v>
      </c>
      <c r="E23" s="11">
        <v>150</v>
      </c>
    </row>
    <row r="24" customFormat="1" spans="1:5">
      <c r="A24" s="10">
        <v>45342</v>
      </c>
      <c r="B24" s="11" t="s">
        <v>24</v>
      </c>
      <c r="C24" s="11" t="s">
        <v>132</v>
      </c>
      <c r="D24" s="11" t="s">
        <v>26</v>
      </c>
      <c r="E24" s="11">
        <v>100</v>
      </c>
    </row>
    <row r="25" customFormat="1" spans="1:5">
      <c r="A25" s="10">
        <v>45342</v>
      </c>
      <c r="B25" s="11" t="s">
        <v>122</v>
      </c>
      <c r="C25" s="11">
        <v>1018</v>
      </c>
      <c r="D25" s="11" t="s">
        <v>37</v>
      </c>
      <c r="E25" s="11">
        <v>150</v>
      </c>
    </row>
    <row r="26" customFormat="1" spans="1:6">
      <c r="A26" s="10">
        <v>45343</v>
      </c>
      <c r="B26" s="11" t="s">
        <v>41</v>
      </c>
      <c r="C26" s="11" t="s">
        <v>133</v>
      </c>
      <c r="D26" s="11" t="s">
        <v>37</v>
      </c>
      <c r="E26" s="11">
        <v>150</v>
      </c>
      <c r="F26" t="s">
        <v>134</v>
      </c>
    </row>
    <row r="27" customFormat="1" spans="1:5">
      <c r="A27" s="10">
        <v>45343</v>
      </c>
      <c r="B27" s="11" t="s">
        <v>24</v>
      </c>
      <c r="C27" s="11" t="s">
        <v>135</v>
      </c>
      <c r="D27" s="11" t="s">
        <v>26</v>
      </c>
      <c r="E27" s="11">
        <v>100</v>
      </c>
    </row>
    <row r="28" customFormat="1" spans="1:5">
      <c r="A28" s="10">
        <v>45344</v>
      </c>
      <c r="B28" s="11" t="s">
        <v>41</v>
      </c>
      <c r="C28" s="11" t="s">
        <v>136</v>
      </c>
      <c r="D28" s="11" t="s">
        <v>37</v>
      </c>
      <c r="E28" s="11">
        <v>150</v>
      </c>
    </row>
    <row r="29" customFormat="1" spans="1:5">
      <c r="A29" s="10">
        <v>45345</v>
      </c>
      <c r="B29" s="11" t="s">
        <v>6</v>
      </c>
      <c r="C29" s="11">
        <v>1615</v>
      </c>
      <c r="D29" s="11" t="s">
        <v>8</v>
      </c>
      <c r="E29" s="11">
        <v>150</v>
      </c>
    </row>
    <row r="30" customFormat="1" spans="1:5">
      <c r="A30" s="10">
        <v>45344</v>
      </c>
      <c r="B30" s="11" t="s">
        <v>22</v>
      </c>
      <c r="C30" s="11">
        <v>331</v>
      </c>
      <c r="D30" s="11" t="s">
        <v>20</v>
      </c>
      <c r="E30" s="11">
        <v>200</v>
      </c>
    </row>
    <row r="31" customFormat="1" spans="1:5">
      <c r="A31" s="10">
        <v>45345</v>
      </c>
      <c r="B31" s="11" t="s">
        <v>22</v>
      </c>
      <c r="C31" s="11">
        <v>2206</v>
      </c>
      <c r="D31" s="11" t="s">
        <v>20</v>
      </c>
      <c r="E31" s="11">
        <v>200</v>
      </c>
    </row>
    <row r="32" customFormat="1" spans="1:5">
      <c r="A32" s="10">
        <v>45345</v>
      </c>
      <c r="B32" s="11" t="s">
        <v>123</v>
      </c>
      <c r="C32" s="11">
        <v>611</v>
      </c>
      <c r="D32" s="11" t="s">
        <v>17</v>
      </c>
      <c r="E32" s="11">
        <v>100</v>
      </c>
    </row>
    <row r="33" customFormat="1" spans="1:5">
      <c r="A33" s="10">
        <v>45345</v>
      </c>
      <c r="B33" s="11" t="s">
        <v>49</v>
      </c>
      <c r="C33" s="11">
        <v>124</v>
      </c>
      <c r="D33" s="11" t="s">
        <v>17</v>
      </c>
      <c r="E33" s="11">
        <v>100</v>
      </c>
    </row>
    <row r="34" customFormat="1" spans="1:5">
      <c r="A34" s="10">
        <v>45346</v>
      </c>
      <c r="B34" s="11" t="s">
        <v>137</v>
      </c>
      <c r="C34" s="11">
        <v>701</v>
      </c>
      <c r="D34" s="11" t="s">
        <v>37</v>
      </c>
      <c r="E34" s="11">
        <v>300</v>
      </c>
    </row>
    <row r="35" customFormat="1" spans="1:5">
      <c r="A35" s="10">
        <v>45346</v>
      </c>
      <c r="B35" s="11" t="s">
        <v>119</v>
      </c>
      <c r="C35" s="11">
        <v>419</v>
      </c>
      <c r="D35" s="11" t="s">
        <v>29</v>
      </c>
      <c r="E35" s="11">
        <v>150</v>
      </c>
    </row>
    <row r="36" customFormat="1" spans="1:5">
      <c r="A36" s="10">
        <v>45347</v>
      </c>
      <c r="B36" s="11" t="s">
        <v>122</v>
      </c>
      <c r="C36" s="11">
        <v>1518</v>
      </c>
      <c r="D36" s="11" t="s">
        <v>37</v>
      </c>
      <c r="E36" s="11">
        <v>150</v>
      </c>
    </row>
    <row r="37" customFormat="1" spans="1:5">
      <c r="A37" s="10">
        <v>45347</v>
      </c>
      <c r="B37" s="11" t="s">
        <v>138</v>
      </c>
      <c r="C37" s="11">
        <v>11281172728</v>
      </c>
      <c r="D37" s="11" t="s">
        <v>17</v>
      </c>
      <c r="E37" s="11">
        <v>100</v>
      </c>
    </row>
    <row r="38" customFormat="1" spans="1:5">
      <c r="A38" s="10">
        <v>45347</v>
      </c>
      <c r="B38" s="11" t="s">
        <v>54</v>
      </c>
      <c r="C38" s="11">
        <v>1930</v>
      </c>
      <c r="D38" s="11" t="s">
        <v>33</v>
      </c>
      <c r="E38" s="11">
        <v>300</v>
      </c>
    </row>
    <row r="39" customFormat="1" spans="1:5">
      <c r="A39" s="10">
        <v>45347</v>
      </c>
      <c r="B39" s="11" t="s">
        <v>139</v>
      </c>
      <c r="C39" s="11" t="s">
        <v>140</v>
      </c>
      <c r="D39" s="11" t="s">
        <v>33</v>
      </c>
      <c r="E39" s="11">
        <v>300</v>
      </c>
    </row>
    <row r="40" customFormat="1" spans="1:5">
      <c r="A40" s="10">
        <v>45347</v>
      </c>
      <c r="B40" s="11" t="s">
        <v>6</v>
      </c>
      <c r="C40" s="11">
        <v>1625</v>
      </c>
      <c r="D40" s="11" t="s">
        <v>8</v>
      </c>
      <c r="E40" s="11">
        <v>150</v>
      </c>
    </row>
    <row r="41" customFormat="1" spans="1:5">
      <c r="A41" s="10">
        <v>45348</v>
      </c>
      <c r="B41" s="11" t="s">
        <v>49</v>
      </c>
      <c r="C41" s="11">
        <v>423</v>
      </c>
      <c r="D41" s="11" t="s">
        <v>17</v>
      </c>
      <c r="E41" s="11">
        <v>100</v>
      </c>
    </row>
    <row r="42" customFormat="1" spans="1:5">
      <c r="A42" s="10">
        <v>45348</v>
      </c>
      <c r="B42" s="11" t="s">
        <v>24</v>
      </c>
      <c r="C42" s="11" t="s">
        <v>141</v>
      </c>
      <c r="D42" s="11" t="s">
        <v>26</v>
      </c>
      <c r="E42" s="11">
        <v>100</v>
      </c>
    </row>
    <row r="43" customFormat="1" spans="1:5">
      <c r="A43" s="10">
        <v>45349</v>
      </c>
      <c r="B43" s="11" t="s">
        <v>122</v>
      </c>
      <c r="C43" s="11">
        <v>2101</v>
      </c>
      <c r="D43" s="11" t="s">
        <v>37</v>
      </c>
      <c r="E43" s="11">
        <v>150</v>
      </c>
    </row>
    <row r="44" customFormat="1" spans="1:5">
      <c r="A44" s="10">
        <v>45349</v>
      </c>
      <c r="B44" s="11" t="s">
        <v>138</v>
      </c>
      <c r="C44" s="11">
        <v>712</v>
      </c>
      <c r="D44" s="11" t="s">
        <v>17</v>
      </c>
      <c r="E44" s="11">
        <v>100</v>
      </c>
    </row>
    <row r="45" customFormat="1" spans="1:5">
      <c r="A45" s="10">
        <v>45349</v>
      </c>
      <c r="B45" s="11" t="s">
        <v>123</v>
      </c>
      <c r="C45" s="11">
        <v>810</v>
      </c>
      <c r="D45" s="11" t="s">
        <v>17</v>
      </c>
      <c r="E45" s="11">
        <v>100</v>
      </c>
    </row>
    <row r="46" customFormat="1" spans="1:5">
      <c r="A46" s="10">
        <v>45349</v>
      </c>
      <c r="B46" s="11" t="s">
        <v>41</v>
      </c>
      <c r="C46" s="11" t="s">
        <v>142</v>
      </c>
      <c r="D46" s="11" t="s">
        <v>37</v>
      </c>
      <c r="E46" s="11">
        <v>150</v>
      </c>
    </row>
    <row r="47" customFormat="1" spans="1:5">
      <c r="A47" s="10">
        <v>45349</v>
      </c>
      <c r="B47" s="11" t="s">
        <v>30</v>
      </c>
      <c r="C47" s="11" t="s">
        <v>143</v>
      </c>
      <c r="D47" s="11" t="s">
        <v>20</v>
      </c>
      <c r="E47" s="11">
        <v>150</v>
      </c>
    </row>
    <row r="48" customFormat="1" spans="1:5">
      <c r="A48" s="10">
        <v>45349</v>
      </c>
      <c r="B48" s="11" t="s">
        <v>47</v>
      </c>
      <c r="C48" s="11">
        <v>1315</v>
      </c>
      <c r="D48" s="11" t="s">
        <v>18</v>
      </c>
      <c r="E48" s="11">
        <v>150</v>
      </c>
    </row>
    <row r="49" customFormat="1" spans="1:5">
      <c r="A49" s="10">
        <v>45350</v>
      </c>
      <c r="B49" s="11" t="s">
        <v>63</v>
      </c>
      <c r="C49" s="11">
        <v>421</v>
      </c>
      <c r="D49" s="11" t="s">
        <v>8</v>
      </c>
      <c r="E49" s="11">
        <v>150</v>
      </c>
    </row>
    <row r="50" customFormat="1" spans="1:5">
      <c r="A50" s="10">
        <v>45350</v>
      </c>
      <c r="B50" s="11" t="s">
        <v>68</v>
      </c>
      <c r="C50" s="11" t="s">
        <v>144</v>
      </c>
      <c r="D50" s="11" t="s">
        <v>23</v>
      </c>
      <c r="E50" s="11">
        <v>150</v>
      </c>
    </row>
    <row r="51" customFormat="1" spans="1:5">
      <c r="A51" s="10">
        <v>45350</v>
      </c>
      <c r="B51" s="11" t="s">
        <v>41</v>
      </c>
      <c r="C51" s="11" t="s">
        <v>145</v>
      </c>
      <c r="D51" s="11" t="s">
        <v>37</v>
      </c>
      <c r="E51" s="11">
        <v>150</v>
      </c>
    </row>
    <row r="52" customFormat="1" spans="1:5">
      <c r="A52" s="10">
        <v>45350</v>
      </c>
      <c r="B52" s="11" t="s">
        <v>146</v>
      </c>
      <c r="C52" s="11">
        <v>643</v>
      </c>
      <c r="D52" s="11" t="s">
        <v>31</v>
      </c>
      <c r="E52" s="11">
        <v>150</v>
      </c>
    </row>
    <row r="53" customFormat="1" spans="1:5">
      <c r="A53" s="10">
        <v>45350</v>
      </c>
      <c r="B53" s="11" t="s">
        <v>90</v>
      </c>
      <c r="C53" s="11" t="s">
        <v>147</v>
      </c>
      <c r="D53" s="11" t="s">
        <v>28</v>
      </c>
      <c r="E53" s="11">
        <v>150</v>
      </c>
    </row>
    <row r="54" customFormat="1" spans="1:5">
      <c r="A54" s="10">
        <v>45350</v>
      </c>
      <c r="B54" s="11" t="s">
        <v>46</v>
      </c>
      <c r="C54" s="11">
        <v>1516</v>
      </c>
      <c r="D54" s="11" t="s">
        <v>28</v>
      </c>
      <c r="E54" s="11">
        <v>150</v>
      </c>
    </row>
    <row r="55" customFormat="1" spans="1:5">
      <c r="A55" s="10">
        <v>45350</v>
      </c>
      <c r="B55" s="11" t="s">
        <v>22</v>
      </c>
      <c r="C55" s="11">
        <v>2109</v>
      </c>
      <c r="D55" s="11" t="s">
        <v>20</v>
      </c>
      <c r="E55" s="11">
        <v>200</v>
      </c>
    </row>
    <row r="56" customFormat="1" spans="1:5">
      <c r="A56" s="10">
        <v>45351</v>
      </c>
      <c r="B56" s="11" t="s">
        <v>49</v>
      </c>
      <c r="C56" s="11">
        <v>328</v>
      </c>
      <c r="D56" s="11" t="s">
        <v>17</v>
      </c>
      <c r="E56" s="11">
        <v>100</v>
      </c>
    </row>
    <row r="57" customFormat="1" spans="1:5">
      <c r="A57" s="10">
        <v>45351</v>
      </c>
      <c r="B57" s="11" t="s">
        <v>22</v>
      </c>
      <c r="C57" s="11">
        <v>417</v>
      </c>
      <c r="D57" s="11" t="s">
        <v>20</v>
      </c>
      <c r="E57" s="11">
        <v>200</v>
      </c>
    </row>
    <row r="58" customFormat="1" spans="1:5">
      <c r="A58" s="10">
        <v>45351</v>
      </c>
      <c r="B58" s="11" t="s">
        <v>47</v>
      </c>
      <c r="C58" s="11">
        <v>1526</v>
      </c>
      <c r="D58" s="11" t="s">
        <v>148</v>
      </c>
      <c r="E58" s="11">
        <v>150</v>
      </c>
    </row>
    <row r="59" customFormat="1" spans="1:5">
      <c r="A59" s="10">
        <v>45351</v>
      </c>
      <c r="B59" s="11" t="s">
        <v>6</v>
      </c>
      <c r="C59" s="11">
        <v>1612</v>
      </c>
      <c r="D59" s="11" t="s">
        <v>8</v>
      </c>
      <c r="E59" s="11">
        <v>150</v>
      </c>
    </row>
  </sheetData>
  <mergeCells count="1">
    <mergeCell ref="H1:K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9"/>
  <sheetViews>
    <sheetView topLeftCell="A2" workbookViewId="0">
      <selection activeCell="A1" sqref="$A1:$XFD1048576"/>
    </sheetView>
  </sheetViews>
  <sheetFormatPr defaultColWidth="9.23076923076923" defaultRowHeight="16.8"/>
  <cols>
    <col min="2" max="2" width="28.0769230769231" customWidth="1"/>
    <col min="3" max="3" width="10.6923076923077"/>
    <col min="9" max="10" width="13.6153846153846" customWidth="1"/>
    <col min="11" max="11" width="16.2307692307692" customWidth="1"/>
    <col min="16" max="16" width="24.8461538461538" customWidth="1"/>
  </cols>
  <sheetData>
    <row r="1" s="19" customFormat="1" ht="17.6" spans="1:17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4" t="s">
        <v>149</v>
      </c>
      <c r="I1" s="14"/>
      <c r="J1" s="14"/>
      <c r="K1" s="14"/>
      <c r="O1" s="64">
        <v>45322</v>
      </c>
      <c r="P1" s="19" t="s">
        <v>150</v>
      </c>
      <c r="Q1" s="19">
        <v>46</v>
      </c>
    </row>
    <row r="2" customFormat="1" ht="17.6" spans="1:17">
      <c r="A2" s="10">
        <v>45352</v>
      </c>
      <c r="B2" s="11" t="s">
        <v>49</v>
      </c>
      <c r="C2" s="37">
        <v>204252</v>
      </c>
      <c r="D2" s="11" t="s">
        <v>17</v>
      </c>
      <c r="E2" s="11">
        <v>100</v>
      </c>
      <c r="H2" s="15" t="s">
        <v>3</v>
      </c>
      <c r="I2" s="15" t="s">
        <v>9</v>
      </c>
      <c r="J2" s="15" t="s">
        <v>10</v>
      </c>
      <c r="K2" s="22" t="s">
        <v>11</v>
      </c>
      <c r="O2" s="58">
        <v>45356</v>
      </c>
      <c r="P2" t="s">
        <v>151</v>
      </c>
      <c r="Q2">
        <v>22</v>
      </c>
    </row>
    <row r="3" customFormat="1" spans="1:17">
      <c r="A3" s="10">
        <v>45352</v>
      </c>
      <c r="B3" s="11" t="s">
        <v>30</v>
      </c>
      <c r="C3" s="11" t="s">
        <v>115</v>
      </c>
      <c r="D3" s="11" t="s">
        <v>20</v>
      </c>
      <c r="E3" s="11">
        <v>150</v>
      </c>
      <c r="H3" s="16" t="s">
        <v>15</v>
      </c>
      <c r="I3" s="16">
        <v>255</v>
      </c>
      <c r="J3" s="16">
        <f>SUMIFS(E2:E113,D2:D113,"嘉兴")</f>
        <v>400</v>
      </c>
      <c r="K3" s="50">
        <f t="shared" ref="K3:K16" si="0">J3/I3</f>
        <v>1.56862745098039</v>
      </c>
      <c r="O3" s="58">
        <v>45358</v>
      </c>
      <c r="P3" t="s">
        <v>152</v>
      </c>
      <c r="Q3">
        <v>43</v>
      </c>
    </row>
    <row r="4" customFormat="1" spans="1:17">
      <c r="A4" s="10">
        <v>45352</v>
      </c>
      <c r="B4" s="11" t="s">
        <v>119</v>
      </c>
      <c r="C4" s="11">
        <v>720</v>
      </c>
      <c r="D4" s="11" t="s">
        <v>29</v>
      </c>
      <c r="E4" s="11">
        <v>150</v>
      </c>
      <c r="H4" s="16" t="s">
        <v>18</v>
      </c>
      <c r="I4" s="16">
        <v>372</v>
      </c>
      <c r="J4" s="16">
        <f>SUMIFS(E2:E114,D2:D114,"南昌")</f>
        <v>300</v>
      </c>
      <c r="K4" s="50">
        <f t="shared" si="0"/>
        <v>0.806451612903226</v>
      </c>
      <c r="O4" s="58">
        <v>45349</v>
      </c>
      <c r="P4" t="s">
        <v>153</v>
      </c>
      <c r="Q4">
        <v>79</v>
      </c>
    </row>
    <row r="5" customFormat="1" spans="1:17">
      <c r="A5" s="10">
        <v>45353</v>
      </c>
      <c r="B5" s="11" t="s">
        <v>41</v>
      </c>
      <c r="C5" s="11" t="s">
        <v>154</v>
      </c>
      <c r="D5" s="11" t="s">
        <v>37</v>
      </c>
      <c r="E5" s="11">
        <v>150</v>
      </c>
      <c r="H5" s="16" t="s">
        <v>20</v>
      </c>
      <c r="I5" s="16">
        <v>1396</v>
      </c>
      <c r="J5" s="16">
        <f>SUMIFS(E2:E115,D2:D115,"宁波")</f>
        <v>600</v>
      </c>
      <c r="K5" s="50">
        <f t="shared" si="0"/>
        <v>0.429799426934097</v>
      </c>
      <c r="O5" s="58">
        <v>45355</v>
      </c>
      <c r="P5" t="s">
        <v>155</v>
      </c>
      <c r="Q5">
        <v>21.09</v>
      </c>
    </row>
    <row r="6" customFormat="1" spans="1:11">
      <c r="A6" s="10">
        <v>45354</v>
      </c>
      <c r="B6" s="11" t="s">
        <v>156</v>
      </c>
      <c r="C6" s="11">
        <v>1007</v>
      </c>
      <c r="D6" s="11" t="s">
        <v>29</v>
      </c>
      <c r="E6" s="11">
        <v>150</v>
      </c>
      <c r="H6" s="16" t="s">
        <v>8</v>
      </c>
      <c r="I6" s="16">
        <v>886</v>
      </c>
      <c r="J6" s="16">
        <f>SUMIFS(E2:E113,D2:D113,"天津")</f>
        <v>1350</v>
      </c>
      <c r="K6" s="50">
        <f t="shared" si="0"/>
        <v>1.52370203160271</v>
      </c>
    </row>
    <row r="7" customFormat="1" spans="1:11">
      <c r="A7" s="10">
        <v>45354</v>
      </c>
      <c r="B7" s="11" t="s">
        <v>90</v>
      </c>
      <c r="C7" s="11" t="s">
        <v>61</v>
      </c>
      <c r="D7" s="11" t="s">
        <v>28</v>
      </c>
      <c r="E7" s="11">
        <v>150</v>
      </c>
      <c r="H7" s="16" t="s">
        <v>17</v>
      </c>
      <c r="I7" s="16">
        <v>856</v>
      </c>
      <c r="J7" s="16">
        <f>SUMIFS(E7:E118,D7:D118,"郑州")</f>
        <v>900</v>
      </c>
      <c r="K7" s="50">
        <f t="shared" si="0"/>
        <v>1.05140186915888</v>
      </c>
    </row>
    <row r="8" customFormat="1" spans="1:11">
      <c r="A8" s="10">
        <v>45354</v>
      </c>
      <c r="B8" s="11" t="s">
        <v>46</v>
      </c>
      <c r="C8" s="11">
        <v>2919</v>
      </c>
      <c r="D8" s="11" t="s">
        <v>28</v>
      </c>
      <c r="E8" s="11">
        <v>150</v>
      </c>
      <c r="H8" s="16" t="s">
        <v>28</v>
      </c>
      <c r="I8" s="16">
        <v>534</v>
      </c>
      <c r="J8" s="16">
        <f>SUMIFS(E2:E113,D2:D113,"中山")</f>
        <v>900</v>
      </c>
      <c r="K8" s="50">
        <f t="shared" si="0"/>
        <v>1.68539325842697</v>
      </c>
    </row>
    <row r="9" customFormat="1" spans="1:11">
      <c r="A9" s="10">
        <v>45355</v>
      </c>
      <c r="B9" s="11" t="s">
        <v>41</v>
      </c>
      <c r="C9" s="11" t="s">
        <v>157</v>
      </c>
      <c r="D9" s="11" t="s">
        <v>37</v>
      </c>
      <c r="E9" s="11">
        <v>150</v>
      </c>
      <c r="H9" s="16" t="s">
        <v>29</v>
      </c>
      <c r="I9" s="16">
        <v>497</v>
      </c>
      <c r="J9" s="16">
        <f>SUMIFS(E2:E113,D2:D113,"珠海")</f>
        <v>1050</v>
      </c>
      <c r="K9" s="50">
        <f t="shared" si="0"/>
        <v>2.11267605633803</v>
      </c>
    </row>
    <row r="10" customFormat="1" spans="1:11">
      <c r="A10" s="10">
        <v>45355</v>
      </c>
      <c r="B10" s="11" t="s">
        <v>123</v>
      </c>
      <c r="C10" s="37">
        <v>426437</v>
      </c>
      <c r="D10" s="11" t="s">
        <v>17</v>
      </c>
      <c r="E10" s="11">
        <v>100</v>
      </c>
      <c r="H10" s="16" t="s">
        <v>31</v>
      </c>
      <c r="I10" s="16">
        <v>4904</v>
      </c>
      <c r="J10" s="16">
        <f>SUMIFS(E10:E121,D10:D121,"上海")</f>
        <v>0</v>
      </c>
      <c r="K10" s="50">
        <f t="shared" si="0"/>
        <v>0</v>
      </c>
    </row>
    <row r="11" customFormat="1" spans="1:11">
      <c r="A11" s="10">
        <v>45356</v>
      </c>
      <c r="B11" s="11" t="s">
        <v>57</v>
      </c>
      <c r="C11" s="11" t="s">
        <v>158</v>
      </c>
      <c r="D11" s="11" t="s">
        <v>37</v>
      </c>
      <c r="E11" s="11">
        <v>150</v>
      </c>
      <c r="H11" s="16" t="s">
        <v>33</v>
      </c>
      <c r="I11" s="16">
        <v>837</v>
      </c>
      <c r="J11" s="16">
        <f>SUMIFS(E2:E113,D2:D113,"北京")</f>
        <v>1400</v>
      </c>
      <c r="K11" s="50">
        <f t="shared" si="0"/>
        <v>1.6726403823178</v>
      </c>
    </row>
    <row r="12" customFormat="1" spans="1:11">
      <c r="A12" s="10">
        <v>45357</v>
      </c>
      <c r="B12" s="11" t="s">
        <v>159</v>
      </c>
      <c r="C12" s="37">
        <v>237511</v>
      </c>
      <c r="D12" s="11" t="s">
        <v>8</v>
      </c>
      <c r="E12" s="11">
        <v>150</v>
      </c>
      <c r="H12" s="16" t="s">
        <v>35</v>
      </c>
      <c r="I12" s="16">
        <v>1139</v>
      </c>
      <c r="J12" s="16">
        <f>SUMIFS(E2:E113,D2:D113,"南京")</f>
        <v>520</v>
      </c>
      <c r="K12" s="50">
        <f t="shared" si="0"/>
        <v>0.456540825285338</v>
      </c>
    </row>
    <row r="13" customFormat="1" spans="1:11">
      <c r="A13" s="10">
        <v>45357</v>
      </c>
      <c r="B13" s="11" t="s">
        <v>41</v>
      </c>
      <c r="C13" s="11" t="s">
        <v>160</v>
      </c>
      <c r="D13" s="11" t="s">
        <v>37</v>
      </c>
      <c r="E13" s="11">
        <v>150</v>
      </c>
      <c r="H13" s="17" t="s">
        <v>26</v>
      </c>
      <c r="I13" s="17">
        <v>400</v>
      </c>
      <c r="J13" s="16">
        <f>SUMIFS(E2:E113,D2:D113,"温州")</f>
        <v>500</v>
      </c>
      <c r="K13" s="50">
        <f t="shared" si="0"/>
        <v>1.25</v>
      </c>
    </row>
    <row r="14" customFormat="1" spans="1:11">
      <c r="A14" s="10">
        <v>45357</v>
      </c>
      <c r="B14" s="11" t="s">
        <v>119</v>
      </c>
      <c r="C14" s="37">
        <v>508809</v>
      </c>
      <c r="D14" s="11" t="s">
        <v>29</v>
      </c>
      <c r="E14" s="11">
        <v>150</v>
      </c>
      <c r="H14" s="17" t="s">
        <v>37</v>
      </c>
      <c r="I14" s="17">
        <v>4541</v>
      </c>
      <c r="J14" s="16">
        <v>5250</v>
      </c>
      <c r="K14" s="50">
        <f t="shared" si="0"/>
        <v>1.15613301035014</v>
      </c>
    </row>
    <row r="15" customFormat="1" spans="1:11">
      <c r="A15" s="10">
        <v>45358</v>
      </c>
      <c r="B15" s="11" t="s">
        <v>41</v>
      </c>
      <c r="C15" s="11" t="s">
        <v>161</v>
      </c>
      <c r="D15" s="11" t="s">
        <v>37</v>
      </c>
      <c r="E15" s="11">
        <v>150</v>
      </c>
      <c r="H15" s="17" t="s">
        <v>14</v>
      </c>
      <c r="I15" s="17">
        <v>3710</v>
      </c>
      <c r="J15" s="16">
        <f>SUMIFS(E2:E113,D2:D113,"长沙")</f>
        <v>0</v>
      </c>
      <c r="K15" s="50">
        <f t="shared" si="0"/>
        <v>0</v>
      </c>
    </row>
    <row r="16" customFormat="1" spans="1:11">
      <c r="A16" s="63">
        <v>45360</v>
      </c>
      <c r="B16" s="21" t="s">
        <v>24</v>
      </c>
      <c r="C16" s="21" t="s">
        <v>162</v>
      </c>
      <c r="D16" s="21" t="s">
        <v>26</v>
      </c>
      <c r="E16" s="21">
        <v>100</v>
      </c>
      <c r="H16" s="18" t="s">
        <v>40</v>
      </c>
      <c r="I16" s="18">
        <f>SUM(I3:I15)</f>
        <v>20327</v>
      </c>
      <c r="J16" s="18">
        <f>SUM(J3:J15)</f>
        <v>13170</v>
      </c>
      <c r="K16" s="51">
        <f t="shared" si="0"/>
        <v>0.647906725045506</v>
      </c>
    </row>
    <row r="17" customFormat="1" spans="1:5">
      <c r="A17" s="63">
        <v>45360</v>
      </c>
      <c r="B17" s="21" t="s">
        <v>21</v>
      </c>
      <c r="C17" s="21">
        <v>417</v>
      </c>
      <c r="D17" s="21" t="s">
        <v>20</v>
      </c>
      <c r="E17" s="21">
        <v>50</v>
      </c>
    </row>
    <row r="18" customFormat="1" spans="1:5">
      <c r="A18" s="63">
        <v>45360</v>
      </c>
      <c r="B18" s="21" t="s">
        <v>163</v>
      </c>
      <c r="C18" s="21">
        <v>110</v>
      </c>
      <c r="D18" s="21" t="s">
        <v>35</v>
      </c>
      <c r="E18" s="21">
        <v>150</v>
      </c>
    </row>
    <row r="19" customFormat="1" spans="1:5">
      <c r="A19" s="63">
        <v>45360</v>
      </c>
      <c r="B19" s="21" t="s">
        <v>138</v>
      </c>
      <c r="C19" s="21" t="s">
        <v>115</v>
      </c>
      <c r="D19" s="21" t="s">
        <v>17</v>
      </c>
      <c r="E19" s="21">
        <v>100</v>
      </c>
    </row>
    <row r="20" customFormat="1" spans="1:6">
      <c r="A20" s="10">
        <v>45360</v>
      </c>
      <c r="B20" s="11" t="s">
        <v>21</v>
      </c>
      <c r="C20" s="11">
        <v>423</v>
      </c>
      <c r="D20" s="11" t="s">
        <v>20</v>
      </c>
      <c r="E20" s="11">
        <v>50</v>
      </c>
      <c r="F20" t="s">
        <v>134</v>
      </c>
    </row>
    <row r="21" customFormat="1" spans="1:5">
      <c r="A21" s="10">
        <v>45363</v>
      </c>
      <c r="B21" s="11" t="s">
        <v>164</v>
      </c>
      <c r="C21" s="11">
        <v>2302</v>
      </c>
      <c r="D21" s="11" t="s">
        <v>20</v>
      </c>
      <c r="E21" s="56">
        <v>200</v>
      </c>
    </row>
    <row r="22" customFormat="1" spans="1:5">
      <c r="A22" s="10">
        <v>45363</v>
      </c>
      <c r="B22" s="11" t="s">
        <v>46</v>
      </c>
      <c r="C22" s="11">
        <v>1922</v>
      </c>
      <c r="D22" s="11" t="s">
        <v>28</v>
      </c>
      <c r="E22" s="56">
        <v>150</v>
      </c>
    </row>
    <row r="23" customFormat="1" spans="1:5">
      <c r="A23" s="10">
        <v>45363</v>
      </c>
      <c r="B23" s="11" t="s">
        <v>90</v>
      </c>
      <c r="C23" s="11" t="s">
        <v>165</v>
      </c>
      <c r="D23" s="11" t="s">
        <v>28</v>
      </c>
      <c r="E23" s="56">
        <v>150</v>
      </c>
    </row>
    <row r="24" customFormat="1" spans="1:5">
      <c r="A24" s="10">
        <v>45363</v>
      </c>
      <c r="B24" s="11" t="s">
        <v>24</v>
      </c>
      <c r="C24" s="11">
        <v>837841</v>
      </c>
      <c r="D24" s="11" t="s">
        <v>26</v>
      </c>
      <c r="E24" s="56">
        <v>100</v>
      </c>
    </row>
    <row r="25" customFormat="1" spans="1:5">
      <c r="A25" s="10">
        <v>45363</v>
      </c>
      <c r="B25" s="11" t="s">
        <v>156</v>
      </c>
      <c r="C25" s="11">
        <v>507</v>
      </c>
      <c r="D25" s="11" t="s">
        <v>29</v>
      </c>
      <c r="E25" s="56">
        <v>150</v>
      </c>
    </row>
    <row r="26" customFormat="1" spans="1:5">
      <c r="A26" s="10">
        <v>45363</v>
      </c>
      <c r="B26" s="11" t="s">
        <v>57</v>
      </c>
      <c r="C26" s="11">
        <v>1818</v>
      </c>
      <c r="D26" s="11" t="s">
        <v>37</v>
      </c>
      <c r="E26" s="56">
        <v>150</v>
      </c>
    </row>
    <row r="27" customFormat="1" spans="1:5">
      <c r="A27" s="10">
        <v>45363</v>
      </c>
      <c r="B27" s="11" t="s">
        <v>57</v>
      </c>
      <c r="C27" s="11">
        <v>803</v>
      </c>
      <c r="D27" s="11" t="s">
        <v>37</v>
      </c>
      <c r="E27" s="56">
        <v>150</v>
      </c>
    </row>
    <row r="28" customFormat="1" spans="1:5">
      <c r="A28" s="10">
        <v>45363</v>
      </c>
      <c r="B28" s="11" t="s">
        <v>166</v>
      </c>
      <c r="C28" s="11">
        <v>211407</v>
      </c>
      <c r="D28" s="11" t="s">
        <v>8</v>
      </c>
      <c r="E28" s="56">
        <v>150</v>
      </c>
    </row>
    <row r="29" customFormat="1" spans="1:5">
      <c r="A29" s="10">
        <v>45363</v>
      </c>
      <c r="B29" s="11" t="s">
        <v>138</v>
      </c>
      <c r="C29" s="11">
        <v>602</v>
      </c>
      <c r="D29" s="11" t="s">
        <v>17</v>
      </c>
      <c r="E29" s="56">
        <v>100</v>
      </c>
    </row>
    <row r="30" customFormat="1" spans="1:5">
      <c r="A30" s="10">
        <v>45363</v>
      </c>
      <c r="B30" s="11" t="s">
        <v>24</v>
      </c>
      <c r="C30" s="11">
        <v>1107</v>
      </c>
      <c r="D30" s="11" t="s">
        <v>26</v>
      </c>
      <c r="E30" s="56">
        <v>100</v>
      </c>
    </row>
    <row r="31" customFormat="1" spans="1:5">
      <c r="A31" s="10">
        <v>45363</v>
      </c>
      <c r="B31" s="11" t="s">
        <v>47</v>
      </c>
      <c r="C31" s="11">
        <v>1140</v>
      </c>
      <c r="D31" s="11" t="s">
        <v>18</v>
      </c>
      <c r="E31" s="56">
        <v>150</v>
      </c>
    </row>
    <row r="32" customFormat="1" spans="1:5">
      <c r="A32" s="10">
        <v>45363</v>
      </c>
      <c r="B32" s="11" t="s">
        <v>46</v>
      </c>
      <c r="C32" s="11">
        <v>13241408</v>
      </c>
      <c r="D32" s="11" t="s">
        <v>28</v>
      </c>
      <c r="E32" s="56">
        <v>150</v>
      </c>
    </row>
    <row r="33" customFormat="1" spans="1:5">
      <c r="A33" s="10">
        <v>45365</v>
      </c>
      <c r="B33" s="11" t="s">
        <v>41</v>
      </c>
      <c r="C33" s="11" t="s">
        <v>167</v>
      </c>
      <c r="D33" s="11" t="s">
        <v>37</v>
      </c>
      <c r="E33" s="56">
        <v>150</v>
      </c>
    </row>
    <row r="34" customFormat="1" spans="1:5">
      <c r="A34" s="10">
        <v>45365</v>
      </c>
      <c r="B34" s="11" t="s">
        <v>166</v>
      </c>
      <c r="C34" s="11">
        <v>409</v>
      </c>
      <c r="D34" s="11" t="s">
        <v>8</v>
      </c>
      <c r="E34" s="56">
        <v>150</v>
      </c>
    </row>
    <row r="35" customFormat="1" spans="1:5">
      <c r="A35" s="10">
        <v>45365</v>
      </c>
      <c r="B35" s="11" t="s">
        <v>119</v>
      </c>
      <c r="C35" s="11">
        <v>815</v>
      </c>
      <c r="D35" s="11" t="s">
        <v>29</v>
      </c>
      <c r="E35" s="56">
        <v>150</v>
      </c>
    </row>
    <row r="36" customFormat="1" spans="1:5">
      <c r="A36" s="10">
        <v>45366</v>
      </c>
      <c r="B36" s="11" t="s">
        <v>168</v>
      </c>
      <c r="C36" s="11" t="s">
        <v>169</v>
      </c>
      <c r="D36" s="11" t="s">
        <v>17</v>
      </c>
      <c r="E36" s="56">
        <v>100</v>
      </c>
    </row>
    <row r="37" customFormat="1" spans="1:5">
      <c r="A37" s="10">
        <v>45366</v>
      </c>
      <c r="B37" s="11" t="s">
        <v>49</v>
      </c>
      <c r="C37" s="11">
        <v>208</v>
      </c>
      <c r="D37" s="11" t="s">
        <v>17</v>
      </c>
      <c r="E37" s="56">
        <v>100</v>
      </c>
    </row>
    <row r="38" customFormat="1" spans="1:5">
      <c r="A38" s="10">
        <v>45366</v>
      </c>
      <c r="B38" s="11" t="s">
        <v>41</v>
      </c>
      <c r="C38" s="11" t="s">
        <v>170</v>
      </c>
      <c r="D38" s="11" t="s">
        <v>37</v>
      </c>
      <c r="E38" s="56">
        <v>150</v>
      </c>
    </row>
    <row r="39" customFormat="1" spans="1:5">
      <c r="A39" s="10">
        <v>45366</v>
      </c>
      <c r="B39" s="11" t="s">
        <v>90</v>
      </c>
      <c r="C39" s="11" t="s">
        <v>171</v>
      </c>
      <c r="D39" s="11" t="s">
        <v>28</v>
      </c>
      <c r="E39" s="56">
        <v>150</v>
      </c>
    </row>
    <row r="40" customFormat="1" spans="1:5">
      <c r="A40" s="10">
        <v>45367</v>
      </c>
      <c r="B40" s="11" t="s">
        <v>172</v>
      </c>
      <c r="C40" s="11" t="s">
        <v>173</v>
      </c>
      <c r="D40" s="11" t="s">
        <v>125</v>
      </c>
      <c r="E40" s="56">
        <v>600</v>
      </c>
    </row>
    <row r="41" customFormat="1" spans="1:5">
      <c r="A41" s="10">
        <v>45367</v>
      </c>
      <c r="B41" s="11" t="s">
        <v>172</v>
      </c>
      <c r="C41" s="11" t="s">
        <v>174</v>
      </c>
      <c r="D41" s="11" t="s">
        <v>125</v>
      </c>
      <c r="E41" s="56">
        <v>1600</v>
      </c>
    </row>
    <row r="42" customFormat="1" spans="1:5">
      <c r="A42" s="10">
        <v>45368</v>
      </c>
      <c r="B42" s="11" t="s">
        <v>57</v>
      </c>
      <c r="C42" s="11">
        <v>2210</v>
      </c>
      <c r="D42" s="11" t="s">
        <v>37</v>
      </c>
      <c r="E42" s="56">
        <v>150</v>
      </c>
    </row>
    <row r="43" customFormat="1" spans="1:5">
      <c r="A43" s="10">
        <v>45369</v>
      </c>
      <c r="B43" s="11" t="s">
        <v>54</v>
      </c>
      <c r="C43" s="11">
        <v>535</v>
      </c>
      <c r="D43" s="11" t="s">
        <v>33</v>
      </c>
      <c r="E43" s="56">
        <v>300</v>
      </c>
    </row>
    <row r="44" customFormat="1" spans="1:5">
      <c r="A44" s="10">
        <v>45370</v>
      </c>
      <c r="B44" s="11" t="s">
        <v>168</v>
      </c>
      <c r="C44" s="11" t="s">
        <v>175</v>
      </c>
      <c r="D44" s="11" t="s">
        <v>17</v>
      </c>
      <c r="E44" s="56">
        <v>100</v>
      </c>
    </row>
    <row r="45" customFormat="1" spans="1:5">
      <c r="A45" s="10">
        <v>45370</v>
      </c>
      <c r="B45" s="11" t="s">
        <v>138</v>
      </c>
      <c r="C45" s="11">
        <v>609</v>
      </c>
      <c r="D45" s="11" t="s">
        <v>17</v>
      </c>
      <c r="E45" s="56">
        <v>100</v>
      </c>
    </row>
    <row r="46" customFormat="1" spans="1:5">
      <c r="A46" s="10">
        <v>45370</v>
      </c>
      <c r="B46" s="11" t="s">
        <v>166</v>
      </c>
      <c r="C46" s="11">
        <v>1619</v>
      </c>
      <c r="D46" s="11" t="s">
        <v>8</v>
      </c>
      <c r="E46" s="56">
        <v>150</v>
      </c>
    </row>
    <row r="47" customFormat="1" spans="1:5">
      <c r="A47" s="10">
        <v>45370</v>
      </c>
      <c r="B47" s="11" t="s">
        <v>51</v>
      </c>
      <c r="C47" s="11" t="s">
        <v>176</v>
      </c>
      <c r="D47" s="11" t="s">
        <v>15</v>
      </c>
      <c r="E47" s="56">
        <v>400</v>
      </c>
    </row>
    <row r="48" customFormat="1" spans="1:5">
      <c r="A48" s="10">
        <v>45370</v>
      </c>
      <c r="B48" s="11" t="s">
        <v>63</v>
      </c>
      <c r="C48" s="11">
        <v>116</v>
      </c>
      <c r="D48" s="11" t="s">
        <v>8</v>
      </c>
      <c r="E48" s="56">
        <v>150</v>
      </c>
    </row>
    <row r="49" customFormat="1" spans="1:5">
      <c r="A49" s="10">
        <v>45371</v>
      </c>
      <c r="B49" s="11" t="s">
        <v>41</v>
      </c>
      <c r="C49" s="11" t="s">
        <v>177</v>
      </c>
      <c r="D49" s="11" t="s">
        <v>37</v>
      </c>
      <c r="E49" s="56">
        <v>150</v>
      </c>
    </row>
    <row r="50" customFormat="1" spans="1:5">
      <c r="A50" s="10">
        <v>45372</v>
      </c>
      <c r="B50" s="11" t="s">
        <v>119</v>
      </c>
      <c r="C50" s="11">
        <v>716</v>
      </c>
      <c r="D50" s="11" t="s">
        <v>29</v>
      </c>
      <c r="E50" s="56">
        <v>150</v>
      </c>
    </row>
    <row r="51" customFormat="1" spans="1:5">
      <c r="A51" s="10">
        <v>45373</v>
      </c>
      <c r="B51" s="11" t="s">
        <v>47</v>
      </c>
      <c r="C51" s="11">
        <v>1137</v>
      </c>
      <c r="D51" s="11" t="s">
        <v>18</v>
      </c>
      <c r="E51" s="56">
        <v>150</v>
      </c>
    </row>
    <row r="52" customFormat="1" spans="1:5">
      <c r="A52" s="10">
        <v>45373</v>
      </c>
      <c r="B52" s="11" t="s">
        <v>24</v>
      </c>
      <c r="C52" s="11">
        <v>335</v>
      </c>
      <c r="D52" s="11" t="s">
        <v>26</v>
      </c>
      <c r="E52" s="56">
        <v>100</v>
      </c>
    </row>
    <row r="53" customFormat="1" spans="1:5">
      <c r="A53" s="10">
        <v>45374</v>
      </c>
      <c r="B53" s="11" t="s">
        <v>178</v>
      </c>
      <c r="C53" s="11">
        <v>702706</v>
      </c>
      <c r="D53" s="11" t="s">
        <v>37</v>
      </c>
      <c r="E53" s="56">
        <v>150</v>
      </c>
    </row>
    <row r="54" customFormat="1" spans="1:5">
      <c r="A54" s="10">
        <v>45376</v>
      </c>
      <c r="B54" s="11" t="s">
        <v>24</v>
      </c>
      <c r="C54" s="11">
        <v>337</v>
      </c>
      <c r="D54" s="11" t="s">
        <v>26</v>
      </c>
      <c r="E54" s="56">
        <v>100</v>
      </c>
    </row>
    <row r="55" customFormat="1" spans="1:5">
      <c r="A55" s="10">
        <v>45377</v>
      </c>
      <c r="B55" s="11" t="s">
        <v>179</v>
      </c>
      <c r="C55" s="11" t="s">
        <v>180</v>
      </c>
      <c r="D55" s="11" t="s">
        <v>8</v>
      </c>
      <c r="E55" s="11">
        <v>150</v>
      </c>
    </row>
    <row r="56" customFormat="1" spans="1:5">
      <c r="A56" s="10">
        <v>45377</v>
      </c>
      <c r="B56" s="11" t="s">
        <v>119</v>
      </c>
      <c r="C56" s="11">
        <v>706</v>
      </c>
      <c r="D56" s="11" t="s">
        <v>29</v>
      </c>
      <c r="E56" s="11">
        <v>150</v>
      </c>
    </row>
    <row r="57" customFormat="1" spans="1:5">
      <c r="A57" s="10">
        <v>45377</v>
      </c>
      <c r="B57" s="11" t="s">
        <v>30</v>
      </c>
      <c r="C57" s="11" t="s">
        <v>181</v>
      </c>
      <c r="D57" s="11" t="s">
        <v>20</v>
      </c>
      <c r="E57" s="11">
        <v>150</v>
      </c>
    </row>
    <row r="58" customFormat="1" spans="1:5">
      <c r="A58" s="10">
        <v>45377</v>
      </c>
      <c r="B58" s="11" t="s">
        <v>54</v>
      </c>
      <c r="C58" s="11" t="s">
        <v>182</v>
      </c>
      <c r="D58" s="11" t="s">
        <v>33</v>
      </c>
      <c r="E58" s="11">
        <v>800</v>
      </c>
    </row>
    <row r="59" customFormat="1" spans="1:5">
      <c r="A59" s="10">
        <v>45377</v>
      </c>
      <c r="B59" s="11" t="s">
        <v>54</v>
      </c>
      <c r="C59" s="11">
        <v>834</v>
      </c>
      <c r="D59" s="11" t="s">
        <v>33</v>
      </c>
      <c r="E59" s="11">
        <v>300</v>
      </c>
    </row>
    <row r="60" customFormat="1" spans="1:5">
      <c r="A60" s="10">
        <v>45377</v>
      </c>
      <c r="B60" s="11" t="s">
        <v>166</v>
      </c>
      <c r="C60" s="11">
        <v>1808</v>
      </c>
      <c r="D60" s="11" t="s">
        <v>8</v>
      </c>
      <c r="E60" s="11">
        <v>150</v>
      </c>
    </row>
    <row r="61" customFormat="1" spans="1:5">
      <c r="A61" s="10">
        <v>45378</v>
      </c>
      <c r="B61" s="11" t="s">
        <v>183</v>
      </c>
      <c r="C61" s="11">
        <v>211</v>
      </c>
      <c r="D61" s="11" t="s">
        <v>35</v>
      </c>
      <c r="E61" s="11">
        <v>220</v>
      </c>
    </row>
    <row r="62" customFormat="1" spans="1:5">
      <c r="A62" s="10">
        <v>45378</v>
      </c>
      <c r="B62" s="11" t="s">
        <v>184</v>
      </c>
      <c r="C62" s="11">
        <v>403</v>
      </c>
      <c r="D62" s="11" t="s">
        <v>35</v>
      </c>
      <c r="E62" s="11">
        <v>150</v>
      </c>
    </row>
    <row r="63" customFormat="1" spans="1:5">
      <c r="A63" s="10">
        <v>45378</v>
      </c>
      <c r="B63" s="11" t="s">
        <v>168</v>
      </c>
      <c r="C63" s="11" t="s">
        <v>185</v>
      </c>
      <c r="D63" s="11" t="s">
        <v>17</v>
      </c>
      <c r="E63" s="11">
        <v>100</v>
      </c>
    </row>
    <row r="64" customFormat="1" spans="1:5">
      <c r="A64" s="10">
        <v>45379</v>
      </c>
      <c r="B64" s="11" t="s">
        <v>166</v>
      </c>
      <c r="C64" s="11">
        <v>1715</v>
      </c>
      <c r="D64" s="11" t="s">
        <v>8</v>
      </c>
      <c r="E64" s="11">
        <v>150</v>
      </c>
    </row>
    <row r="65" customFormat="1" spans="1:5">
      <c r="A65" s="10">
        <v>45381</v>
      </c>
      <c r="B65" s="11" t="s">
        <v>57</v>
      </c>
      <c r="C65" s="11">
        <v>1509</v>
      </c>
      <c r="D65" s="11" t="s">
        <v>37</v>
      </c>
      <c r="E65" s="11">
        <v>150</v>
      </c>
    </row>
    <row r="66" customFormat="1" spans="1:5">
      <c r="A66" s="10">
        <v>45381</v>
      </c>
      <c r="B66" s="11" t="s">
        <v>41</v>
      </c>
      <c r="C66" s="11" t="s">
        <v>186</v>
      </c>
      <c r="D66" s="11" t="s">
        <v>37</v>
      </c>
      <c r="E66" s="11">
        <v>150</v>
      </c>
    </row>
    <row r="67" customFormat="1" spans="1:5">
      <c r="A67" s="10">
        <v>45381</v>
      </c>
      <c r="B67" s="11" t="s">
        <v>63</v>
      </c>
      <c r="C67" s="11">
        <v>216</v>
      </c>
      <c r="D67" s="11" t="s">
        <v>8</v>
      </c>
      <c r="E67" s="11">
        <v>150</v>
      </c>
    </row>
    <row r="68" customFormat="1" spans="1:5">
      <c r="A68" s="10">
        <v>45381</v>
      </c>
      <c r="B68" s="11" t="s">
        <v>57</v>
      </c>
      <c r="C68" s="11">
        <v>619</v>
      </c>
      <c r="D68" s="11" t="s">
        <v>37</v>
      </c>
      <c r="E68" s="11">
        <v>150</v>
      </c>
    </row>
    <row r="69" customFormat="1" spans="1:5">
      <c r="A69" s="10">
        <v>45382</v>
      </c>
      <c r="B69" s="11" t="s">
        <v>123</v>
      </c>
      <c r="C69" s="11">
        <v>556</v>
      </c>
      <c r="D69" s="11" t="s">
        <v>17</v>
      </c>
      <c r="E69" s="11">
        <v>100</v>
      </c>
    </row>
  </sheetData>
  <mergeCells count="1">
    <mergeCell ref="H1:K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1"/>
  <sheetViews>
    <sheetView topLeftCell="A42" workbookViewId="0">
      <selection activeCell="A102" sqref="$A102:$XFD374"/>
    </sheetView>
  </sheetViews>
  <sheetFormatPr defaultColWidth="9.23076923076923" defaultRowHeight="16.8"/>
  <cols>
    <col min="2" max="2" width="9.23076923076923" customWidth="1"/>
    <col min="3" max="3" width="28.0769230769231" customWidth="1"/>
    <col min="4" max="4" width="23.8461538461538" style="1" customWidth="1"/>
    <col min="10" max="11" width="13.6153846153846" customWidth="1"/>
    <col min="12" max="12" width="16.2307692307692" customWidth="1"/>
    <col min="14" max="14" width="8"/>
    <col min="15" max="19" width="13.2307692307692"/>
    <col min="20" max="28" width="8"/>
    <col min="29" max="29" width="6"/>
  </cols>
  <sheetData>
    <row r="1" customFormat="1" ht="17.6" spans="1:17">
      <c r="A1" s="11" t="s">
        <v>187</v>
      </c>
      <c r="B1" s="2" t="s">
        <v>0</v>
      </c>
      <c r="C1" s="2" t="s">
        <v>1</v>
      </c>
      <c r="D1" s="3" t="s">
        <v>2</v>
      </c>
      <c r="E1" s="2" t="s">
        <v>3</v>
      </c>
      <c r="F1" s="2" t="s">
        <v>4</v>
      </c>
      <c r="I1" s="14" t="s">
        <v>188</v>
      </c>
      <c r="J1" s="14"/>
      <c r="K1" s="14"/>
      <c r="L1" s="14"/>
      <c r="O1" s="40"/>
      <c r="P1" s="41"/>
      <c r="Q1" s="42"/>
    </row>
    <row r="2" customFormat="1" ht="17.6" spans="1:17">
      <c r="A2" s="11" t="s">
        <v>189</v>
      </c>
      <c r="B2" s="10">
        <v>45383</v>
      </c>
      <c r="C2" s="21" t="s">
        <v>41</v>
      </c>
      <c r="D2" s="12" t="s">
        <v>190</v>
      </c>
      <c r="E2" s="11" t="s">
        <v>37</v>
      </c>
      <c r="F2" s="11">
        <v>150</v>
      </c>
      <c r="I2" s="15" t="s">
        <v>3</v>
      </c>
      <c r="J2" s="15" t="s">
        <v>9</v>
      </c>
      <c r="K2" s="15" t="s">
        <v>10</v>
      </c>
      <c r="L2" s="22" t="s">
        <v>11</v>
      </c>
      <c r="O2" s="43"/>
      <c r="P2" s="44"/>
      <c r="Q2" s="45"/>
    </row>
    <row r="3" customFormat="1" spans="1:17">
      <c r="A3" s="11" t="s">
        <v>189</v>
      </c>
      <c r="B3" s="10">
        <v>45383</v>
      </c>
      <c r="C3" s="11" t="s">
        <v>163</v>
      </c>
      <c r="D3" s="12">
        <v>222</v>
      </c>
      <c r="E3" s="11" t="s">
        <v>35</v>
      </c>
      <c r="F3" s="11">
        <v>150</v>
      </c>
      <c r="I3" s="16" t="s">
        <v>15</v>
      </c>
      <c r="J3" s="16">
        <v>255</v>
      </c>
      <c r="K3" s="16">
        <f>SUMIFS(F2:F227,E2:E227,"嘉兴")</f>
        <v>0</v>
      </c>
      <c r="L3" s="50">
        <f t="shared" ref="L3:L16" si="0">K3/J3</f>
        <v>0</v>
      </c>
      <c r="O3" s="43"/>
      <c r="P3" s="44"/>
      <c r="Q3" s="45"/>
    </row>
    <row r="4" customFormat="1" spans="1:17">
      <c r="A4" s="11" t="s">
        <v>189</v>
      </c>
      <c r="B4" s="10">
        <v>45383</v>
      </c>
      <c r="C4" s="11" t="s">
        <v>164</v>
      </c>
      <c r="D4" s="12">
        <v>21122130</v>
      </c>
      <c r="E4" s="11" t="s">
        <v>20</v>
      </c>
      <c r="F4" s="11">
        <v>200</v>
      </c>
      <c r="I4" s="16" t="s">
        <v>18</v>
      </c>
      <c r="J4" s="16">
        <v>372</v>
      </c>
      <c r="K4" s="16">
        <f>SUMIFS(F2:F227,E2:E227,"南昌")</f>
        <v>900</v>
      </c>
      <c r="L4" s="50">
        <f t="shared" si="0"/>
        <v>2.41935483870968</v>
      </c>
      <c r="O4" s="43"/>
      <c r="P4" s="44"/>
      <c r="Q4" s="45"/>
    </row>
    <row r="5" customFormat="1" spans="1:17">
      <c r="A5" s="11" t="s">
        <v>189</v>
      </c>
      <c r="B5" s="10">
        <v>45383</v>
      </c>
      <c r="C5" s="21" t="s">
        <v>41</v>
      </c>
      <c r="D5" s="12">
        <v>432222202</v>
      </c>
      <c r="E5" s="11" t="s">
        <v>37</v>
      </c>
      <c r="F5" s="11">
        <v>150</v>
      </c>
      <c r="I5" s="16" t="s">
        <v>20</v>
      </c>
      <c r="J5" s="16">
        <v>1396</v>
      </c>
      <c r="K5" s="16">
        <f>SUMIFS(F2:F227,E2:E227,"宁波")</f>
        <v>750</v>
      </c>
      <c r="L5" s="50">
        <f t="shared" si="0"/>
        <v>0.537249283667622</v>
      </c>
      <c r="O5" s="43"/>
      <c r="P5" s="44"/>
      <c r="Q5" s="45"/>
    </row>
    <row r="6" customFormat="1" spans="1:17">
      <c r="A6" s="11" t="s">
        <v>189</v>
      </c>
      <c r="B6" s="10">
        <v>45383</v>
      </c>
      <c r="C6" s="11" t="s">
        <v>57</v>
      </c>
      <c r="D6" s="12" t="s">
        <v>191</v>
      </c>
      <c r="E6" s="11" t="s">
        <v>37</v>
      </c>
      <c r="F6" s="11">
        <v>150</v>
      </c>
      <c r="I6" s="16" t="s">
        <v>8</v>
      </c>
      <c r="J6" s="16">
        <v>886</v>
      </c>
      <c r="K6" s="16">
        <f>SUMIFS(F2:F227,E2:E227,"天津")</f>
        <v>1050</v>
      </c>
      <c r="L6" s="50">
        <f t="shared" si="0"/>
        <v>1.18510158013544</v>
      </c>
      <c r="O6" s="43"/>
      <c r="P6" s="44"/>
      <c r="Q6" s="45"/>
    </row>
    <row r="7" customFormat="1" spans="1:17">
      <c r="A7" s="11" t="s">
        <v>189</v>
      </c>
      <c r="B7" s="10">
        <v>45383</v>
      </c>
      <c r="C7" s="11" t="s">
        <v>156</v>
      </c>
      <c r="D7" s="12" t="s">
        <v>192</v>
      </c>
      <c r="E7" s="11" t="s">
        <v>29</v>
      </c>
      <c r="F7" s="11">
        <v>150</v>
      </c>
      <c r="I7" s="16" t="s">
        <v>17</v>
      </c>
      <c r="J7" s="16">
        <v>1630</v>
      </c>
      <c r="K7" s="16">
        <f>SUMIFS(F7:F227,E7:E227,"郑州")</f>
        <v>2700</v>
      </c>
      <c r="L7" s="50">
        <f t="shared" si="0"/>
        <v>1.65644171779141</v>
      </c>
      <c r="O7" s="43"/>
      <c r="P7" s="44"/>
      <c r="Q7" s="45"/>
    </row>
    <row r="8" customFormat="1" spans="1:17">
      <c r="A8" s="11" t="s">
        <v>189</v>
      </c>
      <c r="B8" s="10">
        <v>45383</v>
      </c>
      <c r="C8" s="11" t="s">
        <v>71</v>
      </c>
      <c r="D8" s="12" t="s">
        <v>100</v>
      </c>
      <c r="E8" s="11" t="s">
        <v>8</v>
      </c>
      <c r="F8" s="11">
        <v>150</v>
      </c>
      <c r="I8" s="16" t="s">
        <v>28</v>
      </c>
      <c r="J8" s="16">
        <v>534</v>
      </c>
      <c r="K8" s="16">
        <f>SUMIFS(F2:F227,E2:E227,"中山")</f>
        <v>1350</v>
      </c>
      <c r="L8" s="50">
        <f t="shared" si="0"/>
        <v>2.52808988764045</v>
      </c>
      <c r="O8" s="43"/>
      <c r="P8" s="44"/>
      <c r="Q8" s="45"/>
    </row>
    <row r="9" customFormat="1" spans="1:17">
      <c r="A9" s="11" t="s">
        <v>189</v>
      </c>
      <c r="B9" s="10">
        <v>45383</v>
      </c>
      <c r="C9" s="11" t="s">
        <v>193</v>
      </c>
      <c r="D9" s="12" t="s">
        <v>194</v>
      </c>
      <c r="E9" s="11" t="s">
        <v>17</v>
      </c>
      <c r="F9" s="11">
        <v>100</v>
      </c>
      <c r="I9" s="16" t="s">
        <v>29</v>
      </c>
      <c r="J9" s="16">
        <v>497</v>
      </c>
      <c r="K9" s="16">
        <f>SUMIFS(F2:F227,E2:E227,"珠海")</f>
        <v>300</v>
      </c>
      <c r="L9" s="50">
        <f t="shared" si="0"/>
        <v>0.603621730382294</v>
      </c>
      <c r="O9" s="43"/>
      <c r="P9" s="44"/>
      <c r="Q9" s="45"/>
    </row>
    <row r="10" customFormat="1" spans="1:17">
      <c r="A10" s="11" t="s">
        <v>189</v>
      </c>
      <c r="B10" s="10">
        <v>45383</v>
      </c>
      <c r="C10" s="11" t="s">
        <v>46</v>
      </c>
      <c r="D10" s="12" t="s">
        <v>195</v>
      </c>
      <c r="E10" s="11" t="s">
        <v>28</v>
      </c>
      <c r="F10" s="11">
        <v>150</v>
      </c>
      <c r="I10" s="16" t="s">
        <v>31</v>
      </c>
      <c r="J10" s="16">
        <v>4904</v>
      </c>
      <c r="K10" s="16">
        <f>SUMIFS(F2:F227,E2:E227,"上海")</f>
        <v>700</v>
      </c>
      <c r="L10" s="50">
        <f t="shared" si="0"/>
        <v>0.142740619902121</v>
      </c>
      <c r="O10" s="43"/>
      <c r="P10" s="44"/>
      <c r="Q10" s="45"/>
    </row>
    <row r="11" customFormat="1" spans="1:17">
      <c r="A11" s="11" t="s">
        <v>189</v>
      </c>
      <c r="B11" s="10">
        <v>45384</v>
      </c>
      <c r="C11" s="11" t="s">
        <v>123</v>
      </c>
      <c r="D11" s="12" t="s">
        <v>196</v>
      </c>
      <c r="E11" s="11" t="s">
        <v>17</v>
      </c>
      <c r="F11" s="11">
        <v>100</v>
      </c>
      <c r="I11" s="16" t="s">
        <v>33</v>
      </c>
      <c r="J11" s="16">
        <v>837</v>
      </c>
      <c r="K11" s="16">
        <f>SUMIFS(F2:F227,E2:E227,"北京")</f>
        <v>600</v>
      </c>
      <c r="L11" s="50">
        <f t="shared" si="0"/>
        <v>0.716845878136201</v>
      </c>
      <c r="O11" s="43"/>
      <c r="P11" s="44"/>
      <c r="Q11" s="45"/>
    </row>
    <row r="12" customFormat="1" spans="1:17">
      <c r="A12" s="11" t="s">
        <v>189</v>
      </c>
      <c r="B12" s="10">
        <v>45384</v>
      </c>
      <c r="C12" s="11" t="s">
        <v>24</v>
      </c>
      <c r="D12" s="12" t="s">
        <v>197</v>
      </c>
      <c r="E12" s="11" t="s">
        <v>26</v>
      </c>
      <c r="F12" s="11">
        <v>100</v>
      </c>
      <c r="I12" s="16" t="s">
        <v>35</v>
      </c>
      <c r="J12" s="16">
        <v>1139</v>
      </c>
      <c r="K12" s="16">
        <f>SUMIFS(F2:F227,E2:E227,"南京")</f>
        <v>300</v>
      </c>
      <c r="L12" s="50">
        <f t="shared" si="0"/>
        <v>0.263388937664618</v>
      </c>
      <c r="O12" s="43"/>
      <c r="P12" s="44"/>
      <c r="Q12" s="45"/>
    </row>
    <row r="13" customFormat="1" spans="1:17">
      <c r="A13" s="11" t="s">
        <v>189</v>
      </c>
      <c r="B13" s="10">
        <v>45384</v>
      </c>
      <c r="C13" s="11" t="s">
        <v>90</v>
      </c>
      <c r="D13" s="12" t="s">
        <v>198</v>
      </c>
      <c r="E13" s="11" t="s">
        <v>28</v>
      </c>
      <c r="F13" s="11">
        <v>150</v>
      </c>
      <c r="I13" s="17" t="s">
        <v>26</v>
      </c>
      <c r="J13" s="17">
        <v>400</v>
      </c>
      <c r="K13" s="16">
        <f>SUMIFS(F2:F227,E2:E227,"温州")</f>
        <v>600</v>
      </c>
      <c r="L13" s="50">
        <f t="shared" si="0"/>
        <v>1.5</v>
      </c>
      <c r="O13" s="43"/>
      <c r="P13" s="44"/>
      <c r="Q13" s="45"/>
    </row>
    <row r="14" customFormat="1" spans="1:17">
      <c r="A14" s="11" t="s">
        <v>189</v>
      </c>
      <c r="B14" s="10">
        <v>45385</v>
      </c>
      <c r="C14" s="11" t="s">
        <v>46</v>
      </c>
      <c r="D14" s="12" t="s">
        <v>199</v>
      </c>
      <c r="E14" s="11" t="s">
        <v>28</v>
      </c>
      <c r="F14" s="11">
        <v>150</v>
      </c>
      <c r="I14" s="17" t="s">
        <v>125</v>
      </c>
      <c r="J14" s="17">
        <v>6134</v>
      </c>
      <c r="K14" s="16">
        <f>SUMIFS(F2:F227,E2:E227,"深圳")</f>
        <v>650</v>
      </c>
      <c r="L14" s="50">
        <f t="shared" si="0"/>
        <v>0.105966742745354</v>
      </c>
      <c r="O14" s="43"/>
      <c r="P14" s="44"/>
      <c r="Q14" s="45"/>
    </row>
    <row r="15" customFormat="1" spans="1:17">
      <c r="A15" s="11" t="s">
        <v>189</v>
      </c>
      <c r="B15" s="10">
        <v>45385</v>
      </c>
      <c r="C15" s="11" t="s">
        <v>138</v>
      </c>
      <c r="D15" s="12" t="s">
        <v>200</v>
      </c>
      <c r="E15" s="11" t="s">
        <v>17</v>
      </c>
      <c r="F15" s="11">
        <v>100</v>
      </c>
      <c r="I15" s="17" t="s">
        <v>37</v>
      </c>
      <c r="J15" s="17">
        <v>4541</v>
      </c>
      <c r="K15" s="16">
        <v>21350</v>
      </c>
      <c r="L15" s="50">
        <f t="shared" si="0"/>
        <v>4.70160757542392</v>
      </c>
      <c r="O15" s="43"/>
      <c r="P15" s="44"/>
      <c r="Q15" s="45"/>
    </row>
    <row r="16" customFormat="1" spans="1:17">
      <c r="A16" s="11" t="s">
        <v>189</v>
      </c>
      <c r="B16" s="10">
        <v>45385</v>
      </c>
      <c r="C16" s="11" t="s">
        <v>123</v>
      </c>
      <c r="D16" s="12" t="s">
        <v>201</v>
      </c>
      <c r="E16" s="11" t="s">
        <v>17</v>
      </c>
      <c r="F16" s="11">
        <v>100</v>
      </c>
      <c r="I16" s="18" t="s">
        <v>40</v>
      </c>
      <c r="J16" s="18">
        <f>SUM(J3:J15)</f>
        <v>23525</v>
      </c>
      <c r="K16" s="18">
        <f>SUM(K3:K15)</f>
        <v>31250</v>
      </c>
      <c r="L16" s="51">
        <f t="shared" si="0"/>
        <v>1.32837407013815</v>
      </c>
      <c r="O16" s="43"/>
      <c r="P16" s="44"/>
      <c r="Q16" s="45"/>
    </row>
    <row r="17" customFormat="1" spans="1:17">
      <c r="A17" s="11" t="s">
        <v>189</v>
      </c>
      <c r="B17" s="10">
        <v>45385</v>
      </c>
      <c r="C17" s="11" t="s">
        <v>163</v>
      </c>
      <c r="D17" s="12" t="s">
        <v>202</v>
      </c>
      <c r="E17" s="11" t="s">
        <v>35</v>
      </c>
      <c r="F17" s="11">
        <v>150</v>
      </c>
      <c r="O17" s="43"/>
      <c r="P17" s="44"/>
      <c r="Q17" s="45"/>
    </row>
    <row r="18" customFormat="1" spans="1:17">
      <c r="A18" s="11" t="s">
        <v>189</v>
      </c>
      <c r="B18" s="10">
        <v>45385</v>
      </c>
      <c r="C18" s="11" t="s">
        <v>21</v>
      </c>
      <c r="D18" s="12" t="s">
        <v>203</v>
      </c>
      <c r="E18" s="11" t="s">
        <v>20</v>
      </c>
      <c r="F18" s="11">
        <v>50</v>
      </c>
      <c r="O18" s="46"/>
      <c r="P18" s="47"/>
      <c r="Q18" s="48"/>
    </row>
    <row r="19" customFormat="1" spans="1:6">
      <c r="A19" s="11" t="s">
        <v>189</v>
      </c>
      <c r="B19" s="10">
        <v>45386</v>
      </c>
      <c r="C19" s="11" t="s">
        <v>41</v>
      </c>
      <c r="D19" s="12" t="s">
        <v>204</v>
      </c>
      <c r="E19" s="11" t="s">
        <v>37</v>
      </c>
      <c r="F19" s="11">
        <v>150</v>
      </c>
    </row>
    <row r="20" customFormat="1" spans="1:6">
      <c r="A20" s="11" t="s">
        <v>189</v>
      </c>
      <c r="B20" s="10">
        <v>45386</v>
      </c>
      <c r="C20" s="11" t="s">
        <v>47</v>
      </c>
      <c r="D20" s="12" t="s">
        <v>205</v>
      </c>
      <c r="E20" s="11" t="s">
        <v>18</v>
      </c>
      <c r="F20" s="11">
        <v>150</v>
      </c>
    </row>
    <row r="21" customFormat="1" spans="1:6">
      <c r="A21" s="11" t="s">
        <v>189</v>
      </c>
      <c r="B21" s="10">
        <v>45387</v>
      </c>
      <c r="C21" s="11" t="s">
        <v>206</v>
      </c>
      <c r="D21" s="12" t="s">
        <v>207</v>
      </c>
      <c r="E21" s="11" t="s">
        <v>37</v>
      </c>
      <c r="F21" s="11">
        <v>150</v>
      </c>
    </row>
    <row r="22" customFormat="1" spans="1:6">
      <c r="A22" s="11" t="s">
        <v>189</v>
      </c>
      <c r="B22" s="10">
        <v>45387</v>
      </c>
      <c r="C22" s="11" t="s">
        <v>193</v>
      </c>
      <c r="D22" s="12" t="s">
        <v>208</v>
      </c>
      <c r="E22" s="11" t="s">
        <v>17</v>
      </c>
      <c r="F22" s="11">
        <v>100</v>
      </c>
    </row>
    <row r="23" customFormat="1" spans="1:6">
      <c r="A23" s="11" t="s">
        <v>189</v>
      </c>
      <c r="B23" s="10">
        <v>45388</v>
      </c>
      <c r="C23" s="11" t="s">
        <v>209</v>
      </c>
      <c r="D23" s="12" t="s">
        <v>210</v>
      </c>
      <c r="E23" s="11" t="s">
        <v>31</v>
      </c>
      <c r="F23" s="11">
        <v>300</v>
      </c>
    </row>
    <row r="24" customFormat="1" spans="1:6">
      <c r="A24" s="11" t="s">
        <v>189</v>
      </c>
      <c r="B24" s="10">
        <v>45388</v>
      </c>
      <c r="C24" s="11" t="s">
        <v>193</v>
      </c>
      <c r="D24" s="12" t="s">
        <v>211</v>
      </c>
      <c r="E24" s="11" t="s">
        <v>17</v>
      </c>
      <c r="F24" s="11">
        <v>200</v>
      </c>
    </row>
    <row r="25" customFormat="1" spans="1:6">
      <c r="A25" s="11" t="s">
        <v>189</v>
      </c>
      <c r="B25" s="10">
        <v>45388</v>
      </c>
      <c r="C25" s="11" t="s">
        <v>206</v>
      </c>
      <c r="D25" s="12" t="s">
        <v>87</v>
      </c>
      <c r="E25" s="11" t="s">
        <v>37</v>
      </c>
      <c r="F25" s="11">
        <v>150</v>
      </c>
    </row>
    <row r="26" customFormat="1" spans="1:6">
      <c r="A26" s="11" t="s">
        <v>189</v>
      </c>
      <c r="B26" s="10">
        <v>45389</v>
      </c>
      <c r="C26" s="11" t="s">
        <v>24</v>
      </c>
      <c r="D26" s="12" t="s">
        <v>212</v>
      </c>
      <c r="E26" s="11" t="s">
        <v>26</v>
      </c>
      <c r="F26" s="11">
        <v>100</v>
      </c>
    </row>
    <row r="27" customFormat="1" spans="1:6">
      <c r="A27" s="11" t="s">
        <v>189</v>
      </c>
      <c r="B27" s="10">
        <v>45389</v>
      </c>
      <c r="C27" s="11" t="s">
        <v>41</v>
      </c>
      <c r="D27" s="12" t="s">
        <v>213</v>
      </c>
      <c r="E27" s="11" t="s">
        <v>37</v>
      </c>
      <c r="F27" s="11">
        <v>150</v>
      </c>
    </row>
    <row r="28" customFormat="1" spans="1:6">
      <c r="A28" s="11" t="s">
        <v>189</v>
      </c>
      <c r="B28" s="10">
        <v>45389</v>
      </c>
      <c r="C28" s="11" t="s">
        <v>57</v>
      </c>
      <c r="D28" s="12" t="s">
        <v>104</v>
      </c>
      <c r="E28" s="11" t="s">
        <v>37</v>
      </c>
      <c r="F28" s="11">
        <v>150</v>
      </c>
    </row>
    <row r="29" customFormat="1" spans="1:6">
      <c r="A29" s="11" t="s">
        <v>189</v>
      </c>
      <c r="B29" s="10">
        <v>45390</v>
      </c>
      <c r="C29" s="11" t="s">
        <v>21</v>
      </c>
      <c r="D29" s="12" t="s">
        <v>214</v>
      </c>
      <c r="E29" s="11" t="s">
        <v>20</v>
      </c>
      <c r="F29" s="11">
        <v>50</v>
      </c>
    </row>
    <row r="30" customFormat="1" spans="1:6">
      <c r="A30" s="11" t="s">
        <v>189</v>
      </c>
      <c r="B30" s="10">
        <v>45390</v>
      </c>
      <c r="C30" s="11" t="s">
        <v>41</v>
      </c>
      <c r="D30" s="12" t="s">
        <v>215</v>
      </c>
      <c r="E30" s="11" t="s">
        <v>37</v>
      </c>
      <c r="F30" s="11">
        <v>150</v>
      </c>
    </row>
    <row r="31" customFormat="1" spans="1:6">
      <c r="A31" s="11" t="s">
        <v>189</v>
      </c>
      <c r="B31" s="10">
        <v>45391</v>
      </c>
      <c r="C31" s="11" t="s">
        <v>57</v>
      </c>
      <c r="D31" s="12" t="s">
        <v>216</v>
      </c>
      <c r="E31" s="11" t="s">
        <v>37</v>
      </c>
      <c r="F31" s="11">
        <v>150</v>
      </c>
    </row>
    <row r="32" customFormat="1" spans="1:6">
      <c r="A32" s="11" t="s">
        <v>189</v>
      </c>
      <c r="B32" s="10">
        <v>45391</v>
      </c>
      <c r="C32" s="11" t="s">
        <v>24</v>
      </c>
      <c r="D32" s="12" t="s">
        <v>217</v>
      </c>
      <c r="E32" s="11" t="s">
        <v>26</v>
      </c>
      <c r="F32" s="11">
        <v>100</v>
      </c>
    </row>
    <row r="33" customFormat="1" spans="1:6">
      <c r="A33" s="11" t="s">
        <v>189</v>
      </c>
      <c r="B33" s="10">
        <v>45391</v>
      </c>
      <c r="C33" s="11" t="s">
        <v>218</v>
      </c>
      <c r="D33" s="12" t="s">
        <v>219</v>
      </c>
      <c r="E33" s="11" t="s">
        <v>33</v>
      </c>
      <c r="F33" s="11">
        <v>300</v>
      </c>
    </row>
    <row r="34" customFormat="1" spans="1:6">
      <c r="A34" s="11" t="s">
        <v>189</v>
      </c>
      <c r="B34" s="10">
        <v>45391</v>
      </c>
      <c r="C34" s="11" t="s">
        <v>123</v>
      </c>
      <c r="D34" s="12" t="s">
        <v>220</v>
      </c>
      <c r="E34" s="11" t="s">
        <v>17</v>
      </c>
      <c r="F34" s="11">
        <v>100</v>
      </c>
    </row>
    <row r="35" customFormat="1" spans="1:6">
      <c r="A35" s="11" t="s">
        <v>189</v>
      </c>
      <c r="B35" s="10">
        <v>45391</v>
      </c>
      <c r="C35" s="11" t="s">
        <v>16</v>
      </c>
      <c r="D35" s="12" t="s">
        <v>221</v>
      </c>
      <c r="E35" s="11" t="s">
        <v>17</v>
      </c>
      <c r="F35" s="11">
        <v>100</v>
      </c>
    </row>
    <row r="36" customFormat="1" spans="1:6">
      <c r="A36" s="11" t="s">
        <v>189</v>
      </c>
      <c r="B36" s="10">
        <v>45391</v>
      </c>
      <c r="C36" s="11" t="s">
        <v>138</v>
      </c>
      <c r="D36" s="12" t="s">
        <v>222</v>
      </c>
      <c r="E36" s="11" t="s">
        <v>17</v>
      </c>
      <c r="F36" s="11">
        <v>100</v>
      </c>
    </row>
    <row r="37" customFormat="1" spans="1:6">
      <c r="A37" s="11" t="s">
        <v>189</v>
      </c>
      <c r="B37" s="10">
        <v>45391</v>
      </c>
      <c r="C37" s="11" t="s">
        <v>193</v>
      </c>
      <c r="D37" s="12" t="s">
        <v>223</v>
      </c>
      <c r="E37" s="11" t="s">
        <v>17</v>
      </c>
      <c r="F37" s="11">
        <v>100</v>
      </c>
    </row>
    <row r="38" customFormat="1" spans="1:6">
      <c r="A38" s="11" t="s">
        <v>189</v>
      </c>
      <c r="B38" s="10">
        <v>45391</v>
      </c>
      <c r="C38" s="11" t="s">
        <v>57</v>
      </c>
      <c r="D38" s="12" t="s">
        <v>224</v>
      </c>
      <c r="E38" s="11" t="s">
        <v>37</v>
      </c>
      <c r="F38" s="11">
        <v>150</v>
      </c>
    </row>
    <row r="39" customFormat="1" spans="1:6">
      <c r="A39" s="11" t="s">
        <v>189</v>
      </c>
      <c r="B39" s="10">
        <v>45392</v>
      </c>
      <c r="C39" s="11" t="s">
        <v>41</v>
      </c>
      <c r="D39" s="12" t="s">
        <v>225</v>
      </c>
      <c r="E39" s="11" t="s">
        <v>37</v>
      </c>
      <c r="F39" s="11">
        <v>150</v>
      </c>
    </row>
    <row r="40" customFormat="1" spans="1:6">
      <c r="A40" s="11" t="s">
        <v>189</v>
      </c>
      <c r="B40" s="10">
        <v>45392</v>
      </c>
      <c r="C40" s="11" t="s">
        <v>24</v>
      </c>
      <c r="D40" s="12" t="s">
        <v>226</v>
      </c>
      <c r="E40" s="11" t="s">
        <v>26</v>
      </c>
      <c r="F40" s="11">
        <v>100</v>
      </c>
    </row>
    <row r="41" customFormat="1" spans="1:6">
      <c r="A41" s="11" t="s">
        <v>189</v>
      </c>
      <c r="B41" s="10">
        <v>45393</v>
      </c>
      <c r="C41" s="11" t="s">
        <v>164</v>
      </c>
      <c r="D41" s="12" t="s">
        <v>205</v>
      </c>
      <c r="E41" s="11" t="s">
        <v>20</v>
      </c>
      <c r="F41" s="11">
        <v>200</v>
      </c>
    </row>
    <row r="42" customFormat="1" spans="1:6">
      <c r="A42" s="11" t="s">
        <v>189</v>
      </c>
      <c r="B42" s="10">
        <v>45393</v>
      </c>
      <c r="C42" s="11" t="s">
        <v>47</v>
      </c>
      <c r="D42" s="12" t="s">
        <v>227</v>
      </c>
      <c r="E42" s="11" t="s">
        <v>18</v>
      </c>
      <c r="F42" s="11">
        <v>150</v>
      </c>
    </row>
    <row r="43" customFormat="1" spans="1:6">
      <c r="A43" s="11" t="s">
        <v>189</v>
      </c>
      <c r="B43" s="10">
        <v>45394</v>
      </c>
      <c r="C43" s="11" t="s">
        <v>24</v>
      </c>
      <c r="D43" s="12" t="s">
        <v>115</v>
      </c>
      <c r="E43" s="11" t="s">
        <v>26</v>
      </c>
      <c r="F43" s="11">
        <v>100</v>
      </c>
    </row>
    <row r="44" customFormat="1" spans="1:6">
      <c r="A44" s="11" t="s">
        <v>189</v>
      </c>
      <c r="B44" s="10">
        <v>45395</v>
      </c>
      <c r="C44" s="11" t="s">
        <v>47</v>
      </c>
      <c r="D44" s="12" t="s">
        <v>228</v>
      </c>
      <c r="E44" s="11" t="s">
        <v>18</v>
      </c>
      <c r="F44" s="11">
        <v>150</v>
      </c>
    </row>
    <row r="45" customFormat="1" spans="1:6">
      <c r="A45" s="11" t="s">
        <v>189</v>
      </c>
      <c r="B45" s="10">
        <v>45395</v>
      </c>
      <c r="C45" s="11" t="s">
        <v>193</v>
      </c>
      <c r="D45" s="12" t="s">
        <v>229</v>
      </c>
      <c r="E45" s="11" t="s">
        <v>17</v>
      </c>
      <c r="F45" s="11">
        <v>100</v>
      </c>
    </row>
    <row r="46" customFormat="1" spans="1:6">
      <c r="A46" s="11" t="s">
        <v>189</v>
      </c>
      <c r="B46" s="10">
        <v>45396</v>
      </c>
      <c r="C46" s="11" t="s">
        <v>193</v>
      </c>
      <c r="D46" s="12" t="s">
        <v>230</v>
      </c>
      <c r="E46" s="11" t="s">
        <v>17</v>
      </c>
      <c r="F46" s="11">
        <v>100</v>
      </c>
    </row>
    <row r="47" customFormat="1" spans="1:6">
      <c r="A47" s="11" t="s">
        <v>189</v>
      </c>
      <c r="B47" s="10">
        <v>45396</v>
      </c>
      <c r="C47" s="11" t="s">
        <v>123</v>
      </c>
      <c r="D47" s="12" t="s">
        <v>231</v>
      </c>
      <c r="E47" s="11" t="s">
        <v>17</v>
      </c>
      <c r="F47" s="11">
        <v>100</v>
      </c>
    </row>
    <row r="48" customFormat="1" spans="1:6">
      <c r="A48" s="11" t="s">
        <v>189</v>
      </c>
      <c r="B48" s="10">
        <v>45396</v>
      </c>
      <c r="C48" s="11" t="s">
        <v>71</v>
      </c>
      <c r="D48" s="12" t="s">
        <v>232</v>
      </c>
      <c r="E48" s="11" t="s">
        <v>8</v>
      </c>
      <c r="F48" s="11">
        <v>150</v>
      </c>
    </row>
    <row r="49" customFormat="1" spans="1:6">
      <c r="A49" s="11" t="s">
        <v>189</v>
      </c>
      <c r="B49" s="10">
        <v>45396</v>
      </c>
      <c r="C49" s="11" t="s">
        <v>193</v>
      </c>
      <c r="D49" s="12" t="s">
        <v>233</v>
      </c>
      <c r="E49" s="11" t="s">
        <v>17</v>
      </c>
      <c r="F49" s="11">
        <v>100</v>
      </c>
    </row>
    <row r="50" customFormat="1" spans="1:6">
      <c r="A50" s="11" t="s">
        <v>189</v>
      </c>
      <c r="B50" s="10">
        <v>45397</v>
      </c>
      <c r="C50" s="11" t="s">
        <v>21</v>
      </c>
      <c r="D50" s="12" t="s">
        <v>234</v>
      </c>
      <c r="E50" s="11" t="s">
        <v>20</v>
      </c>
      <c r="F50" s="11">
        <v>50</v>
      </c>
    </row>
    <row r="51" customFormat="1" spans="1:6">
      <c r="A51" s="11" t="s">
        <v>189</v>
      </c>
      <c r="B51" s="10">
        <v>45397</v>
      </c>
      <c r="C51" s="11" t="s">
        <v>46</v>
      </c>
      <c r="D51" s="12" t="s">
        <v>235</v>
      </c>
      <c r="E51" s="11" t="s">
        <v>28</v>
      </c>
      <c r="F51" s="11">
        <v>150</v>
      </c>
    </row>
    <row r="52" customFormat="1" spans="1:6">
      <c r="A52" s="11" t="s">
        <v>189</v>
      </c>
      <c r="B52" s="10">
        <v>45397</v>
      </c>
      <c r="C52" s="11" t="s">
        <v>123</v>
      </c>
      <c r="D52" s="12" t="s">
        <v>236</v>
      </c>
      <c r="E52" s="11" t="s">
        <v>17</v>
      </c>
      <c r="F52" s="11">
        <v>100</v>
      </c>
    </row>
    <row r="53" customFormat="1" spans="1:6">
      <c r="A53" s="11" t="s">
        <v>189</v>
      </c>
      <c r="B53" s="10">
        <v>45397</v>
      </c>
      <c r="C53" s="11" t="s">
        <v>138</v>
      </c>
      <c r="D53" s="12" t="s">
        <v>237</v>
      </c>
      <c r="E53" s="11" t="s">
        <v>17</v>
      </c>
      <c r="F53" s="11">
        <v>100</v>
      </c>
    </row>
    <row r="54" customFormat="1" spans="1:6">
      <c r="A54" s="11" t="s">
        <v>189</v>
      </c>
      <c r="B54" s="10">
        <v>45397</v>
      </c>
      <c r="C54" s="11" t="s">
        <v>16</v>
      </c>
      <c r="D54" s="12" t="s">
        <v>238</v>
      </c>
      <c r="E54" s="11" t="s">
        <v>17</v>
      </c>
      <c r="F54" s="11">
        <v>100</v>
      </c>
    </row>
    <row r="55" customFormat="1" spans="1:6">
      <c r="A55" s="11" t="s">
        <v>189</v>
      </c>
      <c r="B55" s="10">
        <v>45397</v>
      </c>
      <c r="C55" s="11" t="s">
        <v>47</v>
      </c>
      <c r="D55" s="12" t="s">
        <v>239</v>
      </c>
      <c r="E55" s="11" t="s">
        <v>18</v>
      </c>
      <c r="F55" s="11">
        <v>150</v>
      </c>
    </row>
    <row r="56" customFormat="1" spans="1:6">
      <c r="A56" s="11" t="s">
        <v>189</v>
      </c>
      <c r="B56" s="10">
        <v>45398</v>
      </c>
      <c r="C56" s="11" t="s">
        <v>41</v>
      </c>
      <c r="D56" s="12" t="s">
        <v>240</v>
      </c>
      <c r="E56" s="11" t="s">
        <v>37</v>
      </c>
      <c r="F56" s="11">
        <v>150</v>
      </c>
    </row>
    <row r="57" customFormat="1" spans="1:6">
      <c r="A57" s="11" t="s">
        <v>189</v>
      </c>
      <c r="B57" s="10">
        <v>45398</v>
      </c>
      <c r="C57" s="11" t="s">
        <v>57</v>
      </c>
      <c r="D57" s="12" t="s">
        <v>241</v>
      </c>
      <c r="E57" s="11" t="s">
        <v>37</v>
      </c>
      <c r="F57" s="11">
        <v>150</v>
      </c>
    </row>
    <row r="58" customFormat="1" spans="1:6">
      <c r="A58" s="11" t="s">
        <v>189</v>
      </c>
      <c r="B58" s="10">
        <v>45398</v>
      </c>
      <c r="C58" s="11" t="s">
        <v>71</v>
      </c>
      <c r="D58" s="12" t="s">
        <v>221</v>
      </c>
      <c r="E58" s="11" t="s">
        <v>8</v>
      </c>
      <c r="F58" s="11">
        <v>150</v>
      </c>
    </row>
    <row r="59" customFormat="1" spans="1:6">
      <c r="A59" s="11" t="s">
        <v>189</v>
      </c>
      <c r="B59" s="10">
        <v>45399</v>
      </c>
      <c r="C59" s="11" t="s">
        <v>46</v>
      </c>
      <c r="D59" s="12" t="s">
        <v>242</v>
      </c>
      <c r="E59" s="11" t="s">
        <v>28</v>
      </c>
      <c r="F59" s="11">
        <v>150</v>
      </c>
    </row>
    <row r="60" customFormat="1" spans="1:6">
      <c r="A60" s="11" t="s">
        <v>189</v>
      </c>
      <c r="B60" s="10">
        <v>45400</v>
      </c>
      <c r="C60" s="11" t="s">
        <v>193</v>
      </c>
      <c r="D60" s="12" t="s">
        <v>243</v>
      </c>
      <c r="E60" s="11" t="s">
        <v>17</v>
      </c>
      <c r="F60" s="11">
        <v>100</v>
      </c>
    </row>
    <row r="61" customFormat="1" spans="1:6">
      <c r="A61" s="11" t="s">
        <v>189</v>
      </c>
      <c r="B61" s="10">
        <v>45400</v>
      </c>
      <c r="C61" s="11" t="s">
        <v>41</v>
      </c>
      <c r="D61" s="12" t="s">
        <v>244</v>
      </c>
      <c r="E61" s="11" t="s">
        <v>37</v>
      </c>
      <c r="F61" s="11">
        <v>150</v>
      </c>
    </row>
    <row r="62" customFormat="1" spans="1:6">
      <c r="A62" s="11" t="s">
        <v>189</v>
      </c>
      <c r="B62" s="10">
        <v>45400</v>
      </c>
      <c r="C62" s="11" t="s">
        <v>138</v>
      </c>
      <c r="D62" s="12" t="s">
        <v>245</v>
      </c>
      <c r="E62" s="11" t="s">
        <v>17</v>
      </c>
      <c r="F62" s="11">
        <v>100</v>
      </c>
    </row>
    <row r="63" customFormat="1" spans="1:6">
      <c r="A63" s="11" t="s">
        <v>189</v>
      </c>
      <c r="B63" s="10">
        <v>45400</v>
      </c>
      <c r="C63" s="11" t="s">
        <v>193</v>
      </c>
      <c r="D63" s="12" t="s">
        <v>246</v>
      </c>
      <c r="E63" s="11" t="s">
        <v>17</v>
      </c>
      <c r="F63" s="11">
        <v>100</v>
      </c>
    </row>
    <row r="64" customFormat="1" spans="1:6">
      <c r="A64" s="11" t="s">
        <v>189</v>
      </c>
      <c r="B64" s="10">
        <v>45402</v>
      </c>
      <c r="C64" s="11" t="s">
        <v>57</v>
      </c>
      <c r="D64" s="12" t="s">
        <v>247</v>
      </c>
      <c r="E64" s="11" t="s">
        <v>37</v>
      </c>
      <c r="F64" s="11">
        <v>150</v>
      </c>
    </row>
    <row r="65" customFormat="1" spans="1:6">
      <c r="A65" s="11" t="s">
        <v>189</v>
      </c>
      <c r="B65" s="10">
        <v>45402</v>
      </c>
      <c r="C65" s="11" t="s">
        <v>46</v>
      </c>
      <c r="D65" s="12" t="s">
        <v>248</v>
      </c>
      <c r="E65" s="11" t="s">
        <v>28</v>
      </c>
      <c r="F65" s="11">
        <v>150</v>
      </c>
    </row>
    <row r="66" customFormat="1" spans="1:6">
      <c r="A66" s="11" t="s">
        <v>189</v>
      </c>
      <c r="B66" s="10">
        <v>45403</v>
      </c>
      <c r="C66" s="11" t="s">
        <v>179</v>
      </c>
      <c r="D66" s="12" t="s">
        <v>249</v>
      </c>
      <c r="E66" s="11" t="s">
        <v>8</v>
      </c>
      <c r="F66" s="11">
        <v>150</v>
      </c>
    </row>
    <row r="67" customFormat="1" spans="1:6">
      <c r="A67" s="11" t="s">
        <v>189</v>
      </c>
      <c r="B67" s="10">
        <v>45403</v>
      </c>
      <c r="C67" s="11" t="s">
        <v>250</v>
      </c>
      <c r="D67" s="12" t="s">
        <v>251</v>
      </c>
      <c r="E67" s="11" t="s">
        <v>37</v>
      </c>
      <c r="F67" s="11">
        <v>150</v>
      </c>
    </row>
    <row r="68" customFormat="1" spans="1:6">
      <c r="A68" s="11" t="s">
        <v>189</v>
      </c>
      <c r="B68" s="10">
        <v>45403</v>
      </c>
      <c r="C68" s="11" t="s">
        <v>193</v>
      </c>
      <c r="D68" s="12" t="s">
        <v>252</v>
      </c>
      <c r="E68" s="11" t="s">
        <v>17</v>
      </c>
      <c r="F68" s="11">
        <v>100</v>
      </c>
    </row>
    <row r="69" customFormat="1" spans="1:6">
      <c r="A69" s="11" t="s">
        <v>189</v>
      </c>
      <c r="B69" s="10">
        <v>45404</v>
      </c>
      <c r="C69" s="11" t="s">
        <v>41</v>
      </c>
      <c r="D69" s="12" t="s">
        <v>253</v>
      </c>
      <c r="E69" s="11" t="s">
        <v>37</v>
      </c>
      <c r="F69" s="11">
        <v>150</v>
      </c>
    </row>
    <row r="70" customFormat="1" spans="1:6">
      <c r="A70" s="11" t="s">
        <v>189</v>
      </c>
      <c r="B70" s="10">
        <v>45404</v>
      </c>
      <c r="C70" s="11" t="s">
        <v>57</v>
      </c>
      <c r="D70" s="12" t="s">
        <v>254</v>
      </c>
      <c r="E70" s="11" t="s">
        <v>37</v>
      </c>
      <c r="F70" s="11">
        <v>150</v>
      </c>
    </row>
    <row r="71" customFormat="1" spans="1:6">
      <c r="A71" s="11" t="s">
        <v>189</v>
      </c>
      <c r="B71" s="10">
        <v>45404</v>
      </c>
      <c r="C71" s="11" t="s">
        <v>24</v>
      </c>
      <c r="D71" s="12" t="s">
        <v>255</v>
      </c>
      <c r="E71" s="11" t="s">
        <v>26</v>
      </c>
      <c r="F71" s="11">
        <v>100</v>
      </c>
    </row>
    <row r="72" customFormat="1" spans="1:6">
      <c r="A72" s="11" t="s">
        <v>189</v>
      </c>
      <c r="B72" s="10">
        <v>45405</v>
      </c>
      <c r="C72" s="11" t="s">
        <v>123</v>
      </c>
      <c r="D72" s="12" t="s">
        <v>256</v>
      </c>
      <c r="E72" s="11" t="s">
        <v>17</v>
      </c>
      <c r="F72" s="11">
        <v>100</v>
      </c>
    </row>
    <row r="73" customFormat="1" spans="1:6">
      <c r="A73" s="11" t="s">
        <v>189</v>
      </c>
      <c r="B73" s="10">
        <v>45405</v>
      </c>
      <c r="C73" s="11" t="s">
        <v>250</v>
      </c>
      <c r="D73" s="12" t="s">
        <v>257</v>
      </c>
      <c r="E73" s="11" t="s">
        <v>37</v>
      </c>
      <c r="F73" s="11">
        <v>150</v>
      </c>
    </row>
    <row r="74" customFormat="1" spans="1:6">
      <c r="A74" s="11" t="s">
        <v>189</v>
      </c>
      <c r="B74" s="10">
        <v>45405</v>
      </c>
      <c r="C74" s="11" t="s">
        <v>6</v>
      </c>
      <c r="D74" s="12" t="s">
        <v>258</v>
      </c>
      <c r="E74" s="11" t="s">
        <v>8</v>
      </c>
      <c r="F74" s="11">
        <v>150</v>
      </c>
    </row>
    <row r="75" customFormat="1" spans="1:6">
      <c r="A75" s="11" t="s">
        <v>189</v>
      </c>
      <c r="B75" s="10">
        <v>45406</v>
      </c>
      <c r="C75" s="11" t="s">
        <v>47</v>
      </c>
      <c r="D75" s="12" t="s">
        <v>259</v>
      </c>
      <c r="E75" s="11" t="s">
        <v>18</v>
      </c>
      <c r="F75" s="11">
        <v>150</v>
      </c>
    </row>
    <row r="76" customFormat="1" spans="1:6">
      <c r="A76" s="11" t="s">
        <v>189</v>
      </c>
      <c r="B76" s="10">
        <v>45406</v>
      </c>
      <c r="C76" s="11" t="s">
        <v>193</v>
      </c>
      <c r="D76" s="12" t="s">
        <v>260</v>
      </c>
      <c r="E76" s="11" t="s">
        <v>17</v>
      </c>
      <c r="F76" s="11">
        <v>100</v>
      </c>
    </row>
    <row r="77" customFormat="1" spans="1:6">
      <c r="A77" s="11" t="s">
        <v>189</v>
      </c>
      <c r="B77" s="10">
        <v>45406</v>
      </c>
      <c r="C77" s="11" t="s">
        <v>54</v>
      </c>
      <c r="D77" s="12" t="s">
        <v>261</v>
      </c>
      <c r="E77" s="11" t="s">
        <v>33</v>
      </c>
      <c r="F77" s="11">
        <v>300</v>
      </c>
    </row>
    <row r="78" customFormat="1" spans="1:6">
      <c r="A78" s="11" t="s">
        <v>189</v>
      </c>
      <c r="B78" s="10">
        <v>45407</v>
      </c>
      <c r="C78" s="11" t="s">
        <v>262</v>
      </c>
      <c r="D78" s="12" t="s">
        <v>263</v>
      </c>
      <c r="E78" s="11" t="s">
        <v>31</v>
      </c>
      <c r="F78" s="11">
        <v>400</v>
      </c>
    </row>
    <row r="79" customFormat="1" spans="1:6">
      <c r="A79" s="11" t="s">
        <v>189</v>
      </c>
      <c r="B79" s="10">
        <v>45407</v>
      </c>
      <c r="C79" s="11" t="s">
        <v>41</v>
      </c>
      <c r="D79" s="12" t="s">
        <v>264</v>
      </c>
      <c r="E79" s="11" t="s">
        <v>37</v>
      </c>
      <c r="F79" s="11">
        <v>150</v>
      </c>
    </row>
    <row r="80" customFormat="1" spans="1:6">
      <c r="A80" s="11" t="s">
        <v>189</v>
      </c>
      <c r="B80" s="10">
        <v>45407</v>
      </c>
      <c r="C80" s="11" t="s">
        <v>46</v>
      </c>
      <c r="D80" s="12" t="s">
        <v>265</v>
      </c>
      <c r="E80" s="11" t="s">
        <v>28</v>
      </c>
      <c r="F80" s="11">
        <v>150</v>
      </c>
    </row>
    <row r="81" customFormat="1" spans="1:6">
      <c r="A81" s="11" t="s">
        <v>189</v>
      </c>
      <c r="B81" s="10">
        <v>45407</v>
      </c>
      <c r="C81" s="11" t="s">
        <v>41</v>
      </c>
      <c r="D81" s="12" t="s">
        <v>266</v>
      </c>
      <c r="E81" s="11" t="s">
        <v>37</v>
      </c>
      <c r="F81" s="11">
        <v>150</v>
      </c>
    </row>
    <row r="82" customFormat="1" spans="1:6">
      <c r="A82" s="11" t="s">
        <v>189</v>
      </c>
      <c r="B82" s="10">
        <v>45395</v>
      </c>
      <c r="C82" s="11" t="s">
        <v>267</v>
      </c>
      <c r="D82" s="12" t="s">
        <v>268</v>
      </c>
      <c r="E82" s="11" t="s">
        <v>269</v>
      </c>
      <c r="F82" s="11">
        <v>600</v>
      </c>
    </row>
    <row r="83" customFormat="1" spans="1:6">
      <c r="A83" s="11" t="s">
        <v>189</v>
      </c>
      <c r="B83" s="60">
        <v>45408</v>
      </c>
      <c r="C83" s="61" t="s">
        <v>47</v>
      </c>
      <c r="D83" s="62" t="s">
        <v>270</v>
      </c>
      <c r="E83" s="61" t="s">
        <v>18</v>
      </c>
      <c r="F83" s="61">
        <v>150</v>
      </c>
    </row>
    <row r="84" customFormat="1" spans="1:6">
      <c r="A84" s="11" t="s">
        <v>189</v>
      </c>
      <c r="B84" s="60">
        <v>45408</v>
      </c>
      <c r="C84" s="61" t="s">
        <v>179</v>
      </c>
      <c r="D84" s="62" t="s">
        <v>271</v>
      </c>
      <c r="E84" s="61" t="s">
        <v>8</v>
      </c>
      <c r="F84" s="61">
        <v>150</v>
      </c>
    </row>
    <row r="85" customFormat="1" spans="1:6">
      <c r="A85" s="11" t="s">
        <v>189</v>
      </c>
      <c r="B85" s="60">
        <v>45409</v>
      </c>
      <c r="C85" s="61" t="s">
        <v>164</v>
      </c>
      <c r="D85" s="62" t="s">
        <v>272</v>
      </c>
      <c r="E85" s="61" t="s">
        <v>20</v>
      </c>
      <c r="F85" s="61">
        <v>200</v>
      </c>
    </row>
    <row r="86" customFormat="1" spans="1:6">
      <c r="A86" s="11" t="s">
        <v>189</v>
      </c>
      <c r="B86" s="60">
        <v>45409</v>
      </c>
      <c r="C86" s="61" t="s">
        <v>41</v>
      </c>
      <c r="D86" s="62" t="s">
        <v>273</v>
      </c>
      <c r="E86" s="61" t="s">
        <v>37</v>
      </c>
      <c r="F86" s="61">
        <v>150</v>
      </c>
    </row>
    <row r="87" customFormat="1" spans="1:6">
      <c r="A87" s="11" t="s">
        <v>189</v>
      </c>
      <c r="B87" s="60">
        <v>45410</v>
      </c>
      <c r="C87" s="61" t="s">
        <v>156</v>
      </c>
      <c r="D87" s="62" t="s">
        <v>274</v>
      </c>
      <c r="E87" s="61" t="s">
        <v>29</v>
      </c>
      <c r="F87" s="61">
        <v>150</v>
      </c>
    </row>
    <row r="88" customFormat="1" spans="1:6">
      <c r="A88" s="11" t="s">
        <v>189</v>
      </c>
      <c r="B88" s="60">
        <v>45410</v>
      </c>
      <c r="C88" s="61" t="s">
        <v>71</v>
      </c>
      <c r="D88" s="62" t="s">
        <v>275</v>
      </c>
      <c r="E88" s="61" t="s">
        <v>8</v>
      </c>
      <c r="F88" s="61">
        <v>150</v>
      </c>
    </row>
    <row r="89" customFormat="1" spans="1:6">
      <c r="A89" s="11" t="s">
        <v>189</v>
      </c>
      <c r="B89" s="60">
        <v>45410</v>
      </c>
      <c r="C89" s="61" t="s">
        <v>193</v>
      </c>
      <c r="D89" s="62" t="s">
        <v>276</v>
      </c>
      <c r="E89" s="61" t="s">
        <v>17</v>
      </c>
      <c r="F89" s="61">
        <v>100</v>
      </c>
    </row>
    <row r="90" customFormat="1" spans="1:6">
      <c r="A90" s="11" t="s">
        <v>189</v>
      </c>
      <c r="B90" s="60">
        <v>45410</v>
      </c>
      <c r="C90" s="61" t="s">
        <v>16</v>
      </c>
      <c r="D90" s="62" t="s">
        <v>277</v>
      </c>
      <c r="E90" s="61" t="s">
        <v>17</v>
      </c>
      <c r="F90" s="61">
        <v>100</v>
      </c>
    </row>
    <row r="91" customFormat="1" spans="1:6">
      <c r="A91" s="11" t="s">
        <v>189</v>
      </c>
      <c r="B91" s="60">
        <v>45410</v>
      </c>
      <c r="C91" s="61" t="s">
        <v>138</v>
      </c>
      <c r="D91" s="62" t="s">
        <v>79</v>
      </c>
      <c r="E91" s="61" t="s">
        <v>17</v>
      </c>
      <c r="F91" s="61">
        <v>100</v>
      </c>
    </row>
    <row r="92" customFormat="1" spans="1:6">
      <c r="A92" s="11" t="s">
        <v>189</v>
      </c>
      <c r="B92" s="60">
        <v>45410</v>
      </c>
      <c r="C92" s="61" t="s">
        <v>46</v>
      </c>
      <c r="D92" s="62" t="s">
        <v>278</v>
      </c>
      <c r="E92" s="61" t="s">
        <v>28</v>
      </c>
      <c r="F92" s="61">
        <v>300</v>
      </c>
    </row>
    <row r="93" customFormat="1" spans="1:6">
      <c r="A93" s="11" t="s">
        <v>189</v>
      </c>
      <c r="B93" s="60">
        <v>45411</v>
      </c>
      <c r="C93" s="61" t="s">
        <v>178</v>
      </c>
      <c r="D93" s="62" t="s">
        <v>279</v>
      </c>
      <c r="E93" s="61" t="s">
        <v>37</v>
      </c>
      <c r="F93" s="61">
        <v>150</v>
      </c>
    </row>
    <row r="94" customFormat="1" spans="1:6">
      <c r="A94" s="11" t="s">
        <v>189</v>
      </c>
      <c r="B94" s="60">
        <v>45411</v>
      </c>
      <c r="C94" s="61" t="s">
        <v>250</v>
      </c>
      <c r="D94" s="62" t="s">
        <v>280</v>
      </c>
      <c r="E94" s="61" t="s">
        <v>37</v>
      </c>
      <c r="F94" s="61">
        <v>150</v>
      </c>
    </row>
    <row r="95" customFormat="1" spans="1:6">
      <c r="A95" s="11" t="s">
        <v>189</v>
      </c>
      <c r="B95" s="60">
        <v>45411</v>
      </c>
      <c r="C95" s="61" t="s">
        <v>41</v>
      </c>
      <c r="D95" s="62" t="s">
        <v>281</v>
      </c>
      <c r="E95" s="61" t="s">
        <v>37</v>
      </c>
      <c r="F95" s="61">
        <v>150</v>
      </c>
    </row>
    <row r="96" customFormat="1" spans="1:6">
      <c r="A96" s="11" t="s">
        <v>189</v>
      </c>
      <c r="B96" s="60">
        <v>45411</v>
      </c>
      <c r="C96" s="61" t="s">
        <v>282</v>
      </c>
      <c r="D96" s="62" t="s">
        <v>283</v>
      </c>
      <c r="E96" s="61" t="s">
        <v>125</v>
      </c>
      <c r="F96" s="61">
        <v>150</v>
      </c>
    </row>
    <row r="97" customFormat="1" spans="1:6">
      <c r="A97" s="11" t="s">
        <v>189</v>
      </c>
      <c r="B97" s="60">
        <v>45411</v>
      </c>
      <c r="C97" s="61" t="s">
        <v>124</v>
      </c>
      <c r="D97" s="62" t="s">
        <v>284</v>
      </c>
      <c r="E97" s="61" t="s">
        <v>125</v>
      </c>
      <c r="F97" s="61">
        <v>150</v>
      </c>
    </row>
    <row r="98" customFormat="1" spans="1:6">
      <c r="A98" s="11" t="s">
        <v>189</v>
      </c>
      <c r="B98" s="60">
        <v>45411</v>
      </c>
      <c r="C98" s="61" t="s">
        <v>282</v>
      </c>
      <c r="D98" s="62" t="s">
        <v>285</v>
      </c>
      <c r="E98" s="61" t="s">
        <v>125</v>
      </c>
      <c r="F98" s="61">
        <v>50</v>
      </c>
    </row>
    <row r="99" customFormat="1" spans="1:6">
      <c r="A99" s="11" t="s">
        <v>189</v>
      </c>
      <c r="B99" s="60">
        <v>45412</v>
      </c>
      <c r="C99" s="61" t="s">
        <v>286</v>
      </c>
      <c r="D99" s="62" t="s">
        <v>287</v>
      </c>
      <c r="E99" s="61" t="s">
        <v>125</v>
      </c>
      <c r="F99" s="61">
        <v>150</v>
      </c>
    </row>
    <row r="100" customFormat="1" spans="1:6">
      <c r="A100" s="11" t="s">
        <v>189</v>
      </c>
      <c r="B100" s="60">
        <v>45412</v>
      </c>
      <c r="C100" s="61" t="s">
        <v>124</v>
      </c>
      <c r="D100" s="62" t="s">
        <v>288</v>
      </c>
      <c r="E100" s="61" t="s">
        <v>125</v>
      </c>
      <c r="F100" s="61">
        <v>150</v>
      </c>
    </row>
    <row r="101" customFormat="1" spans="1:6">
      <c r="A101" s="11" t="s">
        <v>189</v>
      </c>
      <c r="B101" s="60">
        <v>45412</v>
      </c>
      <c r="C101" s="61" t="s">
        <v>41</v>
      </c>
      <c r="D101" s="62" t="s">
        <v>289</v>
      </c>
      <c r="E101" s="61" t="s">
        <v>37</v>
      </c>
      <c r="F101" s="61">
        <v>150</v>
      </c>
    </row>
  </sheetData>
  <mergeCells count="1">
    <mergeCell ref="I1:L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5"/>
  <sheetViews>
    <sheetView topLeftCell="A137" workbookViewId="0">
      <selection activeCell="A146" sqref="$A146:$XFD153"/>
    </sheetView>
  </sheetViews>
  <sheetFormatPr defaultColWidth="9.23076923076923" defaultRowHeight="16.8"/>
  <cols>
    <col min="2" max="2" width="32.9230769230769" customWidth="1"/>
    <col min="3" max="3" width="27.3846153846154" customWidth="1"/>
    <col min="9" max="10" width="13.6153846153846" customWidth="1"/>
    <col min="11" max="11" width="16.2307692307692" customWidth="1"/>
    <col min="13" max="13" width="19.5384615384615"/>
    <col min="17" max="17" width="15.1538461538462" customWidth="1"/>
  </cols>
  <sheetData>
    <row r="1" customFormat="1" ht="17.6" spans="1:11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4" t="s">
        <v>290</v>
      </c>
      <c r="I1" s="14"/>
      <c r="J1" s="14"/>
      <c r="K1" s="14"/>
    </row>
    <row r="2" customFormat="1" ht="17.6" spans="1:18">
      <c r="A2" s="10">
        <v>45413</v>
      </c>
      <c r="B2" s="11" t="s">
        <v>291</v>
      </c>
      <c r="C2" s="37">
        <v>123336</v>
      </c>
      <c r="D2" s="11" t="s">
        <v>31</v>
      </c>
      <c r="E2" s="11">
        <v>400</v>
      </c>
      <c r="H2" s="15" t="s">
        <v>3</v>
      </c>
      <c r="I2" s="15" t="s">
        <v>9</v>
      </c>
      <c r="J2" s="15" t="s">
        <v>10</v>
      </c>
      <c r="K2" s="22" t="s">
        <v>11</v>
      </c>
      <c r="Q2" t="s">
        <v>292</v>
      </c>
      <c r="R2">
        <v>23.5</v>
      </c>
    </row>
    <row r="3" customFormat="1" spans="1:18">
      <c r="A3" s="10">
        <v>45414</v>
      </c>
      <c r="B3" s="11" t="s">
        <v>164</v>
      </c>
      <c r="C3" s="11">
        <v>330</v>
      </c>
      <c r="D3" s="11" t="s">
        <v>20</v>
      </c>
      <c r="E3" s="11">
        <v>200</v>
      </c>
      <c r="H3" s="16" t="s">
        <v>15</v>
      </c>
      <c r="I3" s="16">
        <v>255</v>
      </c>
      <c r="J3" s="16">
        <f>SUMIFS(E2:E121,D2:D121,"嘉兴")</f>
        <v>200</v>
      </c>
      <c r="K3" s="50">
        <f t="shared" ref="K3:K16" si="0">J3/I3</f>
        <v>0.784313725490196</v>
      </c>
      <c r="Q3" t="s">
        <v>293</v>
      </c>
      <c r="R3">
        <v>88</v>
      </c>
    </row>
    <row r="4" customFormat="1" spans="1:18">
      <c r="A4" s="10">
        <v>45414</v>
      </c>
      <c r="B4" s="11" t="s">
        <v>30</v>
      </c>
      <c r="C4" s="11" t="s">
        <v>294</v>
      </c>
      <c r="D4" s="11" t="s">
        <v>20</v>
      </c>
      <c r="E4" s="11">
        <v>150</v>
      </c>
      <c r="H4" s="16" t="s">
        <v>18</v>
      </c>
      <c r="I4" s="16">
        <v>372</v>
      </c>
      <c r="J4" s="16">
        <f>SUMIFS(E2:E122,D2:D122,"南昌")</f>
        <v>300</v>
      </c>
      <c r="K4" s="50">
        <f t="shared" si="0"/>
        <v>0.806451612903226</v>
      </c>
      <c r="Q4" t="s">
        <v>295</v>
      </c>
      <c r="R4">
        <v>236.22</v>
      </c>
    </row>
    <row r="5" customFormat="1" spans="1:11">
      <c r="A5" s="10">
        <v>45414</v>
      </c>
      <c r="B5" s="11" t="s">
        <v>296</v>
      </c>
      <c r="C5" s="11">
        <v>801</v>
      </c>
      <c r="D5" s="11" t="s">
        <v>125</v>
      </c>
      <c r="E5" s="11">
        <v>150</v>
      </c>
      <c r="H5" s="16" t="s">
        <v>20</v>
      </c>
      <c r="I5" s="16">
        <v>1396</v>
      </c>
      <c r="J5" s="16">
        <f>SUMIFS(E2:E123,D2:D123,"宁波")</f>
        <v>800</v>
      </c>
      <c r="K5" s="50">
        <f t="shared" si="0"/>
        <v>0.573065902578797</v>
      </c>
    </row>
    <row r="6" customFormat="1" spans="1:11">
      <c r="A6" s="10">
        <v>45414</v>
      </c>
      <c r="B6" s="11" t="s">
        <v>41</v>
      </c>
      <c r="C6" s="11" t="s">
        <v>297</v>
      </c>
      <c r="D6" s="11" t="s">
        <v>37</v>
      </c>
      <c r="E6" s="11">
        <v>150</v>
      </c>
      <c r="H6" s="16" t="s">
        <v>8</v>
      </c>
      <c r="I6" s="16">
        <v>886</v>
      </c>
      <c r="J6" s="16">
        <f>SUMIFS(E2:E121,D2:D121,"天津")</f>
        <v>750</v>
      </c>
      <c r="K6" s="50">
        <f t="shared" si="0"/>
        <v>0.846501128668172</v>
      </c>
    </row>
    <row r="7" customFormat="1" spans="1:11">
      <c r="A7" s="10">
        <v>45414</v>
      </c>
      <c r="B7" s="11" t="s">
        <v>54</v>
      </c>
      <c r="C7" s="11" t="s">
        <v>115</v>
      </c>
      <c r="D7" s="11" t="s">
        <v>33</v>
      </c>
      <c r="E7" s="11">
        <v>300</v>
      </c>
      <c r="H7" s="16" t="s">
        <v>17</v>
      </c>
      <c r="I7" s="16">
        <v>1630</v>
      </c>
      <c r="J7" s="16">
        <f>SUMIFS(E7:E126,D7:D126,"郑州")</f>
        <v>1400</v>
      </c>
      <c r="K7" s="50">
        <f t="shared" si="0"/>
        <v>0.858895705521472</v>
      </c>
    </row>
    <row r="8" customFormat="1" spans="1:11">
      <c r="A8" s="10">
        <v>45415</v>
      </c>
      <c r="B8" s="11" t="s">
        <v>46</v>
      </c>
      <c r="C8" s="11">
        <v>1810</v>
      </c>
      <c r="D8" s="11" t="s">
        <v>28</v>
      </c>
      <c r="E8" s="11">
        <v>150</v>
      </c>
      <c r="H8" s="16" t="s">
        <v>28</v>
      </c>
      <c r="I8" s="16">
        <v>534</v>
      </c>
      <c r="J8" s="16">
        <f>SUMIFS(E2:E121,D2:D121,"中山")</f>
        <v>1650</v>
      </c>
      <c r="K8" s="50">
        <f t="shared" si="0"/>
        <v>3.08988764044944</v>
      </c>
    </row>
    <row r="9" customFormat="1" spans="1:11">
      <c r="A9" s="10">
        <v>45415</v>
      </c>
      <c r="B9" s="11" t="s">
        <v>168</v>
      </c>
      <c r="C9" s="11">
        <v>930</v>
      </c>
      <c r="D9" s="11" t="s">
        <v>17</v>
      </c>
      <c r="E9" s="11">
        <v>100</v>
      </c>
      <c r="H9" s="16" t="s">
        <v>29</v>
      </c>
      <c r="I9" s="16">
        <v>497</v>
      </c>
      <c r="J9" s="16">
        <f>SUMIFS(E2:E121,D2:D121,"珠海")</f>
        <v>900</v>
      </c>
      <c r="K9" s="50">
        <f t="shared" si="0"/>
        <v>1.81086519114688</v>
      </c>
    </row>
    <row r="10" customFormat="1" spans="1:11">
      <c r="A10" s="10">
        <v>45415</v>
      </c>
      <c r="B10" s="11" t="s">
        <v>298</v>
      </c>
      <c r="C10" s="11">
        <v>1628</v>
      </c>
      <c r="D10" s="11" t="s">
        <v>125</v>
      </c>
      <c r="E10" s="11">
        <v>150</v>
      </c>
      <c r="H10" s="16" t="s">
        <v>31</v>
      </c>
      <c r="I10" s="16">
        <v>4904</v>
      </c>
      <c r="J10" s="16">
        <f>SUMIFS(E2:E129,D2:D129,"上海")</f>
        <v>2250</v>
      </c>
      <c r="K10" s="50">
        <f t="shared" si="0"/>
        <v>0.458809135399674</v>
      </c>
    </row>
    <row r="11" customFormat="1" spans="1:11">
      <c r="A11" s="10">
        <v>45415</v>
      </c>
      <c r="B11" s="11" t="s">
        <v>41</v>
      </c>
      <c r="C11" s="11" t="s">
        <v>299</v>
      </c>
      <c r="D11" s="11" t="s">
        <v>37</v>
      </c>
      <c r="E11" s="11">
        <v>150</v>
      </c>
      <c r="H11" s="16" t="s">
        <v>33</v>
      </c>
      <c r="I11" s="16">
        <v>837</v>
      </c>
      <c r="J11" s="16">
        <f>SUMIFS(E2:E121,D2:D121,"北京")</f>
        <v>1500</v>
      </c>
      <c r="K11" s="50">
        <f t="shared" si="0"/>
        <v>1.7921146953405</v>
      </c>
    </row>
    <row r="12" customFormat="1" spans="1:11">
      <c r="A12" s="10">
        <v>45415</v>
      </c>
      <c r="B12" s="11" t="s">
        <v>300</v>
      </c>
      <c r="C12" s="11">
        <v>8071</v>
      </c>
      <c r="D12" s="11" t="s">
        <v>125</v>
      </c>
      <c r="E12" s="11">
        <v>150</v>
      </c>
      <c r="H12" s="16" t="s">
        <v>35</v>
      </c>
      <c r="I12" s="16">
        <v>1139</v>
      </c>
      <c r="J12" s="16">
        <f>SUMIFS(E2:E121,D2:D121,"南京")</f>
        <v>0</v>
      </c>
      <c r="K12" s="50">
        <f t="shared" si="0"/>
        <v>0</v>
      </c>
    </row>
    <row r="13" customFormat="1" spans="1:11">
      <c r="A13" s="10">
        <v>45416</v>
      </c>
      <c r="B13" s="11" t="s">
        <v>41</v>
      </c>
      <c r="C13" s="11" t="s">
        <v>301</v>
      </c>
      <c r="D13" s="11" t="s">
        <v>37</v>
      </c>
      <c r="E13" s="11">
        <v>150</v>
      </c>
      <c r="H13" s="17" t="s">
        <v>26</v>
      </c>
      <c r="I13" s="17">
        <v>400</v>
      </c>
      <c r="J13" s="16">
        <f>SUMIFS(E2:E121,D2:D121,"温州")</f>
        <v>200</v>
      </c>
      <c r="K13" s="50">
        <f t="shared" si="0"/>
        <v>0.5</v>
      </c>
    </row>
    <row r="14" customFormat="1" spans="1:11">
      <c r="A14" s="10">
        <v>45416</v>
      </c>
      <c r="B14" s="11" t="s">
        <v>300</v>
      </c>
      <c r="C14" s="11" t="s">
        <v>302</v>
      </c>
      <c r="D14" s="11" t="s">
        <v>125</v>
      </c>
      <c r="E14" s="11">
        <v>150</v>
      </c>
      <c r="H14" s="17" t="s">
        <v>125</v>
      </c>
      <c r="I14" s="17">
        <v>6134</v>
      </c>
      <c r="J14" s="16">
        <f>SUMIFS(E2:E121,D2:D121,"深圳")</f>
        <v>6800</v>
      </c>
      <c r="K14" s="50">
        <f t="shared" si="0"/>
        <v>1.10857515487447</v>
      </c>
    </row>
    <row r="15" customFormat="1" spans="1:11">
      <c r="A15" s="10">
        <v>45416</v>
      </c>
      <c r="B15" s="11" t="s">
        <v>303</v>
      </c>
      <c r="C15" s="11">
        <v>505</v>
      </c>
      <c r="D15" s="11" t="s">
        <v>125</v>
      </c>
      <c r="E15" s="11">
        <v>150</v>
      </c>
      <c r="H15" s="17" t="s">
        <v>37</v>
      </c>
      <c r="I15" s="17">
        <v>4541</v>
      </c>
      <c r="J15" s="16">
        <f>SUMIFS(E3:E122,D3:D122,"合肥")</f>
        <v>3600</v>
      </c>
      <c r="K15" s="50">
        <f t="shared" si="0"/>
        <v>0.792776921382955</v>
      </c>
    </row>
    <row r="16" customFormat="1" spans="1:11">
      <c r="A16" s="10">
        <v>45417</v>
      </c>
      <c r="B16" s="11" t="s">
        <v>41</v>
      </c>
      <c r="C16" s="11" t="s">
        <v>304</v>
      </c>
      <c r="D16" s="11" t="s">
        <v>37</v>
      </c>
      <c r="E16" s="11">
        <v>150</v>
      </c>
      <c r="H16" s="18" t="s">
        <v>40</v>
      </c>
      <c r="I16" s="18">
        <f>SUM(I3:I15)</f>
        <v>23525</v>
      </c>
      <c r="J16" s="18">
        <f>SUM(J3:J15)</f>
        <v>20350</v>
      </c>
      <c r="K16" s="51">
        <f t="shared" si="0"/>
        <v>0.865037194473964</v>
      </c>
    </row>
    <row r="17" customFormat="1" spans="1:5">
      <c r="A17" s="10">
        <v>45417</v>
      </c>
      <c r="B17" s="11" t="s">
        <v>305</v>
      </c>
      <c r="C17" s="11">
        <v>502</v>
      </c>
      <c r="D17" s="11" t="s">
        <v>125</v>
      </c>
      <c r="E17" s="11">
        <v>150</v>
      </c>
    </row>
    <row r="18" customFormat="1" spans="1:5">
      <c r="A18" s="10">
        <v>45417</v>
      </c>
      <c r="B18" s="11" t="s">
        <v>306</v>
      </c>
      <c r="C18" s="11">
        <v>507</v>
      </c>
      <c r="D18" s="11" t="s">
        <v>31</v>
      </c>
      <c r="E18" s="11">
        <v>300</v>
      </c>
    </row>
    <row r="19" customFormat="1" spans="1:5">
      <c r="A19" s="10">
        <v>45417</v>
      </c>
      <c r="B19" s="11" t="s">
        <v>57</v>
      </c>
      <c r="C19" s="11">
        <v>1902</v>
      </c>
      <c r="D19" s="11" t="s">
        <v>37</v>
      </c>
      <c r="E19" s="11">
        <v>150</v>
      </c>
    </row>
    <row r="20" customFormat="1" spans="1:5">
      <c r="A20" s="10">
        <v>45417</v>
      </c>
      <c r="B20" s="11" t="s">
        <v>41</v>
      </c>
      <c r="C20" s="11">
        <v>1110</v>
      </c>
      <c r="D20" s="11" t="s">
        <v>37</v>
      </c>
      <c r="E20" s="11">
        <v>150</v>
      </c>
    </row>
    <row r="21" customFormat="1" spans="1:5">
      <c r="A21" s="10">
        <v>45418</v>
      </c>
      <c r="B21" s="11" t="s">
        <v>46</v>
      </c>
      <c r="C21" s="37">
        <v>29052612</v>
      </c>
      <c r="D21" s="11" t="s">
        <v>28</v>
      </c>
      <c r="E21" s="11">
        <v>300</v>
      </c>
    </row>
    <row r="22" customFormat="1" spans="1:5">
      <c r="A22" s="10">
        <v>45418</v>
      </c>
      <c r="B22" s="11" t="s">
        <v>138</v>
      </c>
      <c r="C22" s="11">
        <v>607</v>
      </c>
      <c r="D22" s="11" t="s">
        <v>17</v>
      </c>
      <c r="E22" s="11">
        <v>100</v>
      </c>
    </row>
    <row r="23" customFormat="1" spans="1:5">
      <c r="A23" s="10">
        <v>45418</v>
      </c>
      <c r="B23" s="11" t="s">
        <v>307</v>
      </c>
      <c r="C23" s="11">
        <v>238</v>
      </c>
      <c r="D23" s="11" t="s">
        <v>125</v>
      </c>
      <c r="E23" s="11">
        <v>150</v>
      </c>
    </row>
    <row r="24" customFormat="1" spans="1:5">
      <c r="A24" s="10">
        <v>45418</v>
      </c>
      <c r="B24" s="11" t="s">
        <v>308</v>
      </c>
      <c r="C24" s="11">
        <v>528</v>
      </c>
      <c r="D24" s="11" t="s">
        <v>125</v>
      </c>
      <c r="E24" s="11">
        <v>150</v>
      </c>
    </row>
    <row r="25" customFormat="1" spans="1:5">
      <c r="A25" s="10">
        <v>45418</v>
      </c>
      <c r="B25" s="11" t="s">
        <v>309</v>
      </c>
      <c r="C25" s="11">
        <v>640</v>
      </c>
      <c r="D25" s="11" t="s">
        <v>15</v>
      </c>
      <c r="E25" s="11">
        <v>200</v>
      </c>
    </row>
    <row r="26" customFormat="1" spans="1:5">
      <c r="A26" s="10">
        <v>45419</v>
      </c>
      <c r="B26" s="11" t="s">
        <v>123</v>
      </c>
      <c r="C26" s="37">
        <v>1135606</v>
      </c>
      <c r="D26" s="11" t="s">
        <v>17</v>
      </c>
      <c r="E26" s="11">
        <v>100</v>
      </c>
    </row>
    <row r="27" customFormat="1" spans="1:6">
      <c r="A27" s="10">
        <v>45419</v>
      </c>
      <c r="B27" s="11" t="s">
        <v>168</v>
      </c>
      <c r="C27" s="11">
        <v>1229</v>
      </c>
      <c r="D27" s="11" t="s">
        <v>17</v>
      </c>
      <c r="E27" s="11">
        <v>100</v>
      </c>
      <c r="F27" t="s">
        <v>134</v>
      </c>
    </row>
    <row r="28" customFormat="1" spans="1:5">
      <c r="A28" s="10">
        <v>45421</v>
      </c>
      <c r="B28" s="11" t="s">
        <v>310</v>
      </c>
      <c r="C28" s="11" t="s">
        <v>311</v>
      </c>
      <c r="D28" s="11" t="s">
        <v>312</v>
      </c>
      <c r="E28" s="11">
        <v>150</v>
      </c>
    </row>
    <row r="29" customFormat="1" spans="1:5">
      <c r="A29" s="10">
        <v>45419</v>
      </c>
      <c r="B29" s="11" t="s">
        <v>313</v>
      </c>
      <c r="C29" s="11" t="s">
        <v>314</v>
      </c>
      <c r="D29" s="11" t="s">
        <v>125</v>
      </c>
      <c r="E29" s="11">
        <v>200</v>
      </c>
    </row>
    <row r="30" customFormat="1" spans="1:5">
      <c r="A30" s="10">
        <v>45420</v>
      </c>
      <c r="B30" s="11" t="s">
        <v>54</v>
      </c>
      <c r="C30" s="11">
        <v>2035</v>
      </c>
      <c r="D30" s="11" t="s">
        <v>33</v>
      </c>
      <c r="E30" s="11">
        <v>300</v>
      </c>
    </row>
    <row r="31" customFormat="1" spans="1:5">
      <c r="A31" s="10">
        <v>45420</v>
      </c>
      <c r="B31" s="11" t="s">
        <v>139</v>
      </c>
      <c r="C31" s="11" t="s">
        <v>315</v>
      </c>
      <c r="D31" s="11" t="s">
        <v>33</v>
      </c>
      <c r="E31" s="11">
        <v>300</v>
      </c>
    </row>
    <row r="32" customFormat="1" spans="1:5">
      <c r="A32" s="10">
        <v>45420</v>
      </c>
      <c r="B32" s="11" t="s">
        <v>41</v>
      </c>
      <c r="C32" s="37">
        <v>63017121210</v>
      </c>
      <c r="D32" s="11" t="s">
        <v>37</v>
      </c>
      <c r="E32" s="11">
        <v>150</v>
      </c>
    </row>
    <row r="33" customFormat="1" spans="1:5">
      <c r="A33" s="10">
        <v>45420</v>
      </c>
      <c r="B33" s="11" t="s">
        <v>138</v>
      </c>
      <c r="C33" s="11">
        <v>1302</v>
      </c>
      <c r="D33" s="11" t="s">
        <v>17</v>
      </c>
      <c r="E33" s="11">
        <v>100</v>
      </c>
    </row>
    <row r="34" customFormat="1" spans="1:5">
      <c r="A34" s="10">
        <v>45420</v>
      </c>
      <c r="B34" s="11" t="s">
        <v>119</v>
      </c>
      <c r="C34" s="11">
        <v>707</v>
      </c>
      <c r="D34" s="11" t="s">
        <v>29</v>
      </c>
      <c r="E34" s="11">
        <v>150</v>
      </c>
    </row>
    <row r="35" customFormat="1" spans="1:5">
      <c r="A35" s="10">
        <v>45421</v>
      </c>
      <c r="B35" s="11" t="s">
        <v>296</v>
      </c>
      <c r="C35" s="11">
        <v>828</v>
      </c>
      <c r="D35" s="11" t="s">
        <v>125</v>
      </c>
      <c r="E35" s="11">
        <v>150</v>
      </c>
    </row>
    <row r="36" customFormat="1" spans="1:5">
      <c r="A36" s="10">
        <v>45421</v>
      </c>
      <c r="B36" s="11" t="s">
        <v>46</v>
      </c>
      <c r="C36" s="11">
        <v>2213</v>
      </c>
      <c r="D36" s="11" t="s">
        <v>28</v>
      </c>
      <c r="E36" s="11">
        <v>150</v>
      </c>
    </row>
    <row r="37" customFormat="1" spans="1:5">
      <c r="A37" s="10">
        <v>45421</v>
      </c>
      <c r="B37" s="11" t="s">
        <v>49</v>
      </c>
      <c r="C37" s="11">
        <v>326</v>
      </c>
      <c r="D37" s="11" t="s">
        <v>17</v>
      </c>
      <c r="E37" s="11">
        <v>100</v>
      </c>
    </row>
    <row r="38" customFormat="1" spans="1:5">
      <c r="A38" s="10">
        <v>45421</v>
      </c>
      <c r="B38" s="11" t="s">
        <v>168</v>
      </c>
      <c r="C38" s="11">
        <v>2228</v>
      </c>
      <c r="D38" s="11" t="s">
        <v>17</v>
      </c>
      <c r="E38" s="11">
        <v>100</v>
      </c>
    </row>
    <row r="39" customFormat="1" spans="1:5">
      <c r="A39" s="10">
        <v>45422</v>
      </c>
      <c r="B39" s="11" t="s">
        <v>66</v>
      </c>
      <c r="C39" s="11">
        <v>415</v>
      </c>
      <c r="D39" s="11" t="s">
        <v>29</v>
      </c>
      <c r="E39" s="11">
        <v>150</v>
      </c>
    </row>
    <row r="40" customFormat="1" spans="1:5">
      <c r="A40" s="10">
        <v>45422</v>
      </c>
      <c r="B40" s="11" t="s">
        <v>57</v>
      </c>
      <c r="C40" s="11">
        <v>1821</v>
      </c>
      <c r="D40" s="11" t="s">
        <v>37</v>
      </c>
      <c r="E40" s="11">
        <v>150</v>
      </c>
    </row>
    <row r="41" customFormat="1" spans="1:5">
      <c r="A41" s="10">
        <v>45422</v>
      </c>
      <c r="B41" s="11" t="s">
        <v>316</v>
      </c>
      <c r="C41" s="11">
        <v>716</v>
      </c>
      <c r="D41" s="11" t="s">
        <v>125</v>
      </c>
      <c r="E41" s="11">
        <v>150</v>
      </c>
    </row>
    <row r="42" customFormat="1" spans="1:5">
      <c r="A42" s="10">
        <v>45422</v>
      </c>
      <c r="B42" s="11" t="s">
        <v>127</v>
      </c>
      <c r="C42" s="37">
        <v>703434717</v>
      </c>
      <c r="D42" s="11" t="s">
        <v>125</v>
      </c>
      <c r="E42" s="11">
        <v>150</v>
      </c>
    </row>
    <row r="43" customFormat="1" spans="1:5">
      <c r="A43" s="10">
        <v>45422</v>
      </c>
      <c r="B43" s="11" t="s">
        <v>41</v>
      </c>
      <c r="C43" s="11" t="s">
        <v>317</v>
      </c>
      <c r="D43" s="11" t="s">
        <v>37</v>
      </c>
      <c r="E43" s="11">
        <v>150</v>
      </c>
    </row>
    <row r="44" customFormat="1" spans="1:5">
      <c r="A44" s="10">
        <v>45422</v>
      </c>
      <c r="B44" s="11" t="s">
        <v>318</v>
      </c>
      <c r="C44" s="11">
        <v>210</v>
      </c>
      <c r="D44" s="11" t="s">
        <v>125</v>
      </c>
      <c r="E44" s="11">
        <v>150</v>
      </c>
    </row>
    <row r="45" customFormat="1" spans="1:5">
      <c r="A45" s="10">
        <v>45422</v>
      </c>
      <c r="B45" s="11" t="s">
        <v>46</v>
      </c>
      <c r="C45" s="11">
        <v>1103</v>
      </c>
      <c r="D45" s="11" t="s">
        <v>28</v>
      </c>
      <c r="E45" s="11">
        <v>150</v>
      </c>
    </row>
    <row r="46" customFormat="1" spans="1:5">
      <c r="A46" s="10">
        <v>45422</v>
      </c>
      <c r="B46" s="11" t="s">
        <v>307</v>
      </c>
      <c r="C46" s="37">
        <v>315212</v>
      </c>
      <c r="D46" s="11" t="s">
        <v>125</v>
      </c>
      <c r="E46" s="11">
        <v>150</v>
      </c>
    </row>
    <row r="47" customFormat="1" spans="1:5">
      <c r="A47" s="10">
        <v>45423</v>
      </c>
      <c r="B47" s="11" t="s">
        <v>319</v>
      </c>
      <c r="C47" s="11">
        <v>428</v>
      </c>
      <c r="D47" s="11" t="s">
        <v>125</v>
      </c>
      <c r="E47" s="11">
        <v>150</v>
      </c>
    </row>
    <row r="48" customFormat="1" spans="1:5">
      <c r="A48" s="10">
        <v>45423</v>
      </c>
      <c r="B48" s="11" t="s">
        <v>320</v>
      </c>
      <c r="C48" s="11">
        <v>1005</v>
      </c>
      <c r="D48" s="11" t="s">
        <v>125</v>
      </c>
      <c r="E48" s="11">
        <v>150</v>
      </c>
    </row>
    <row r="49" customFormat="1" spans="1:5">
      <c r="A49" s="10">
        <v>45423</v>
      </c>
      <c r="B49" s="11" t="s">
        <v>41</v>
      </c>
      <c r="C49" s="11" t="s">
        <v>321</v>
      </c>
      <c r="D49" s="11" t="s">
        <v>37</v>
      </c>
      <c r="E49" s="11">
        <v>150</v>
      </c>
    </row>
    <row r="50" customFormat="1" spans="1:5">
      <c r="A50" s="10">
        <v>45423</v>
      </c>
      <c r="B50" s="11" t="s">
        <v>123</v>
      </c>
      <c r="C50" s="11">
        <v>1207</v>
      </c>
      <c r="D50" s="11" t="s">
        <v>17</v>
      </c>
      <c r="E50" s="11">
        <v>100</v>
      </c>
    </row>
    <row r="51" customFormat="1" spans="1:5">
      <c r="A51" s="10">
        <v>45423</v>
      </c>
      <c r="B51" s="11" t="s">
        <v>316</v>
      </c>
      <c r="C51" s="11">
        <v>718</v>
      </c>
      <c r="D51" s="11" t="s">
        <v>125</v>
      </c>
      <c r="E51" s="11">
        <v>150</v>
      </c>
    </row>
    <row r="52" customFormat="1" spans="1:5">
      <c r="A52" s="10">
        <v>45423</v>
      </c>
      <c r="B52" s="11" t="s">
        <v>54</v>
      </c>
      <c r="C52" s="11" t="s">
        <v>322</v>
      </c>
      <c r="D52" s="11" t="s">
        <v>33</v>
      </c>
      <c r="E52" s="11">
        <v>300</v>
      </c>
    </row>
    <row r="53" customFormat="1" spans="1:5">
      <c r="A53" s="10">
        <v>45423</v>
      </c>
      <c r="B53" s="11" t="s">
        <v>305</v>
      </c>
      <c r="C53" s="11">
        <v>315</v>
      </c>
      <c r="D53" s="11" t="s">
        <v>125</v>
      </c>
      <c r="E53" s="11">
        <v>150</v>
      </c>
    </row>
    <row r="54" customFormat="1" spans="1:5">
      <c r="A54" s="10">
        <v>45423</v>
      </c>
      <c r="B54" s="11" t="s">
        <v>57</v>
      </c>
      <c r="C54" s="11">
        <v>2001</v>
      </c>
      <c r="D54" s="11" t="s">
        <v>37</v>
      </c>
      <c r="E54" s="11">
        <v>150</v>
      </c>
    </row>
    <row r="55" customFormat="1" spans="1:5">
      <c r="A55" s="10">
        <v>45423</v>
      </c>
      <c r="B55" s="11" t="s">
        <v>46</v>
      </c>
      <c r="C55" s="11">
        <v>1312</v>
      </c>
      <c r="D55" s="11" t="s">
        <v>28</v>
      </c>
      <c r="E55" s="11">
        <v>150</v>
      </c>
    </row>
    <row r="56" customFormat="1" spans="1:5">
      <c r="A56" s="10">
        <v>45423</v>
      </c>
      <c r="B56" s="11" t="s">
        <v>47</v>
      </c>
      <c r="C56" s="11">
        <v>1927</v>
      </c>
      <c r="D56" s="11" t="s">
        <v>18</v>
      </c>
      <c r="E56" s="11">
        <v>150</v>
      </c>
    </row>
    <row r="57" customFormat="1" spans="1:5">
      <c r="A57" s="10">
        <v>45424</v>
      </c>
      <c r="B57" s="11" t="s">
        <v>90</v>
      </c>
      <c r="C57" s="11" t="s">
        <v>323</v>
      </c>
      <c r="D57" s="11" t="s">
        <v>28</v>
      </c>
      <c r="E57" s="11">
        <v>150</v>
      </c>
    </row>
    <row r="58" customFormat="1" spans="1:5">
      <c r="A58" s="10">
        <v>45424</v>
      </c>
      <c r="B58" s="11" t="s">
        <v>164</v>
      </c>
      <c r="C58" s="37">
        <v>1505330</v>
      </c>
      <c r="D58" s="11" t="s">
        <v>20</v>
      </c>
      <c r="E58" s="11">
        <v>200</v>
      </c>
    </row>
    <row r="59" customFormat="1" spans="1:5">
      <c r="A59" s="10">
        <v>45424</v>
      </c>
      <c r="B59" s="11" t="s">
        <v>21</v>
      </c>
      <c r="C59" s="11">
        <v>307</v>
      </c>
      <c r="D59" s="11" t="s">
        <v>20</v>
      </c>
      <c r="E59" s="11">
        <v>50</v>
      </c>
    </row>
    <row r="60" customFormat="1" spans="1:5">
      <c r="A60" s="10">
        <v>45424</v>
      </c>
      <c r="B60" s="11" t="s">
        <v>307</v>
      </c>
      <c r="C60" s="11" t="s">
        <v>324</v>
      </c>
      <c r="D60" s="11" t="s">
        <v>125</v>
      </c>
      <c r="E60" s="11">
        <v>150</v>
      </c>
    </row>
    <row r="61" customFormat="1" spans="1:5">
      <c r="A61" s="10">
        <v>45424</v>
      </c>
      <c r="B61" s="11" t="s">
        <v>119</v>
      </c>
      <c r="C61" s="11" t="s">
        <v>325</v>
      </c>
      <c r="D61" s="11" t="s">
        <v>29</v>
      </c>
      <c r="E61" s="11">
        <v>300</v>
      </c>
    </row>
    <row r="62" customFormat="1" spans="1:5">
      <c r="A62" s="10">
        <v>45425</v>
      </c>
      <c r="B62" s="11" t="s">
        <v>326</v>
      </c>
      <c r="C62" s="11" t="s">
        <v>327</v>
      </c>
      <c r="D62" s="11" t="s">
        <v>125</v>
      </c>
      <c r="E62" s="11">
        <v>300</v>
      </c>
    </row>
    <row r="63" customFormat="1" spans="1:6">
      <c r="A63" s="10">
        <v>45425</v>
      </c>
      <c r="B63" s="11" t="s">
        <v>168</v>
      </c>
      <c r="C63" s="11">
        <v>823</v>
      </c>
      <c r="D63" s="11" t="s">
        <v>17</v>
      </c>
      <c r="E63" s="11">
        <v>100</v>
      </c>
      <c r="F63" t="s">
        <v>134</v>
      </c>
    </row>
    <row r="64" customFormat="1" spans="1:5">
      <c r="A64" s="10">
        <v>45425</v>
      </c>
      <c r="B64" s="11" t="s">
        <v>71</v>
      </c>
      <c r="C64" s="11" t="s">
        <v>328</v>
      </c>
      <c r="D64" s="11" t="s">
        <v>8</v>
      </c>
      <c r="E64" s="11">
        <v>150</v>
      </c>
    </row>
    <row r="65" customFormat="1" spans="1:5">
      <c r="A65" s="10">
        <v>45426</v>
      </c>
      <c r="B65" s="11" t="s">
        <v>296</v>
      </c>
      <c r="C65" s="11">
        <v>840</v>
      </c>
      <c r="D65" s="11" t="s">
        <v>125</v>
      </c>
      <c r="E65" s="11">
        <v>150</v>
      </c>
    </row>
    <row r="66" customFormat="1" spans="1:5">
      <c r="A66" s="10">
        <v>45426</v>
      </c>
      <c r="B66" s="11" t="s">
        <v>305</v>
      </c>
      <c r="C66" s="37">
        <v>4.21635216312309e+20</v>
      </c>
      <c r="D66" s="11" t="s">
        <v>125</v>
      </c>
      <c r="E66" s="11">
        <v>150</v>
      </c>
    </row>
    <row r="67" customFormat="1" spans="1:5">
      <c r="A67" s="10">
        <v>45426</v>
      </c>
      <c r="B67" s="11" t="s">
        <v>307</v>
      </c>
      <c r="C67" s="11">
        <v>510</v>
      </c>
      <c r="D67" s="11" t="s">
        <v>125</v>
      </c>
      <c r="E67" s="11">
        <v>150</v>
      </c>
    </row>
    <row r="68" customFormat="1" spans="1:5">
      <c r="A68" s="10">
        <v>45426</v>
      </c>
      <c r="B68" s="11" t="s">
        <v>329</v>
      </c>
      <c r="C68" s="37">
        <v>613719</v>
      </c>
      <c r="D68" s="11" t="s">
        <v>125</v>
      </c>
      <c r="E68" s="11">
        <v>150</v>
      </c>
    </row>
    <row r="69" customFormat="1" spans="1:5">
      <c r="A69" s="10">
        <v>45426</v>
      </c>
      <c r="B69" s="11" t="s">
        <v>57</v>
      </c>
      <c r="C69" s="11">
        <v>2001</v>
      </c>
      <c r="D69" s="11" t="s">
        <v>37</v>
      </c>
      <c r="E69" s="11">
        <v>150</v>
      </c>
    </row>
    <row r="70" customFormat="1" spans="1:5">
      <c r="A70" s="10">
        <v>45426</v>
      </c>
      <c r="B70" s="11" t="s">
        <v>41</v>
      </c>
      <c r="C70" s="11">
        <v>1820</v>
      </c>
      <c r="D70" s="11" t="s">
        <v>37</v>
      </c>
      <c r="E70" s="11">
        <v>150</v>
      </c>
    </row>
    <row r="71" customFormat="1" spans="1:5">
      <c r="A71" s="10">
        <v>45426</v>
      </c>
      <c r="B71" s="11" t="s">
        <v>164</v>
      </c>
      <c r="C71" s="11">
        <v>1707</v>
      </c>
      <c r="D71" s="11" t="s">
        <v>20</v>
      </c>
      <c r="E71" s="11">
        <v>200</v>
      </c>
    </row>
    <row r="72" customFormat="1" spans="1:5">
      <c r="A72" s="10">
        <v>45426</v>
      </c>
      <c r="B72" s="11" t="s">
        <v>330</v>
      </c>
      <c r="C72" s="11">
        <v>401</v>
      </c>
      <c r="D72" s="11" t="s">
        <v>125</v>
      </c>
      <c r="E72" s="11">
        <v>150</v>
      </c>
    </row>
    <row r="73" customFormat="1" spans="1:5">
      <c r="A73" s="10">
        <v>45426</v>
      </c>
      <c r="B73" s="11" t="s">
        <v>119</v>
      </c>
      <c r="C73" s="11">
        <v>606</v>
      </c>
      <c r="D73" s="11" t="s">
        <v>29</v>
      </c>
      <c r="E73" s="11">
        <v>150</v>
      </c>
    </row>
    <row r="74" customFormat="1" spans="1:5">
      <c r="A74" s="10">
        <v>45426</v>
      </c>
      <c r="B74" s="11" t="s">
        <v>24</v>
      </c>
      <c r="C74" s="37">
        <v>3391203</v>
      </c>
      <c r="D74" s="11" t="s">
        <v>26</v>
      </c>
      <c r="E74" s="11">
        <v>100</v>
      </c>
    </row>
    <row r="75" customFormat="1" spans="1:5">
      <c r="A75" s="10">
        <v>45427</v>
      </c>
      <c r="B75" s="11" t="s">
        <v>331</v>
      </c>
      <c r="C75" s="11" t="s">
        <v>332</v>
      </c>
      <c r="D75" s="11" t="s">
        <v>31</v>
      </c>
      <c r="E75" s="11">
        <v>400</v>
      </c>
    </row>
    <row r="76" customFormat="1" spans="1:5">
      <c r="A76" s="10">
        <v>45427</v>
      </c>
      <c r="B76" s="11" t="s">
        <v>63</v>
      </c>
      <c r="C76" s="11">
        <v>117</v>
      </c>
      <c r="D76" s="11" t="s">
        <v>8</v>
      </c>
      <c r="E76" s="11">
        <v>150</v>
      </c>
    </row>
    <row r="77" customFormat="1" spans="1:5">
      <c r="A77" s="10">
        <v>45427</v>
      </c>
      <c r="B77" s="11" t="s">
        <v>54</v>
      </c>
      <c r="C77" s="11">
        <v>1823</v>
      </c>
      <c r="D77" s="11" t="s">
        <v>33</v>
      </c>
      <c r="E77" s="11">
        <v>300</v>
      </c>
    </row>
    <row r="78" customFormat="1" spans="1:5">
      <c r="A78" s="10">
        <v>45427</v>
      </c>
      <c r="B78" s="11" t="s">
        <v>57</v>
      </c>
      <c r="C78" s="11">
        <v>1701</v>
      </c>
      <c r="D78" s="11" t="s">
        <v>37</v>
      </c>
      <c r="E78" s="11">
        <v>150</v>
      </c>
    </row>
    <row r="79" customFormat="1" spans="1:5">
      <c r="A79" s="10">
        <v>45428</v>
      </c>
      <c r="B79" s="11" t="s">
        <v>46</v>
      </c>
      <c r="C79" s="11">
        <v>1719</v>
      </c>
      <c r="D79" s="11" t="s">
        <v>28</v>
      </c>
      <c r="E79" s="11">
        <v>150</v>
      </c>
    </row>
    <row r="80" customFormat="1" spans="1:5">
      <c r="A80" s="10">
        <v>45428</v>
      </c>
      <c r="B80" s="11" t="s">
        <v>57</v>
      </c>
      <c r="C80" s="11" t="s">
        <v>333</v>
      </c>
      <c r="D80" s="11" t="s">
        <v>37</v>
      </c>
      <c r="E80" s="11">
        <v>300</v>
      </c>
    </row>
    <row r="81" customFormat="1" spans="1:5">
      <c r="A81" s="10">
        <v>45428</v>
      </c>
      <c r="B81" s="11" t="s">
        <v>334</v>
      </c>
      <c r="C81" s="11" t="s">
        <v>335</v>
      </c>
      <c r="D81" s="11" t="s">
        <v>125</v>
      </c>
      <c r="E81" s="11">
        <v>150</v>
      </c>
    </row>
    <row r="82" customFormat="1" spans="1:5">
      <c r="A82" s="10">
        <v>45428</v>
      </c>
      <c r="B82" s="11" t="s">
        <v>156</v>
      </c>
      <c r="C82" s="11">
        <v>410</v>
      </c>
      <c r="D82" s="11" t="s">
        <v>29</v>
      </c>
      <c r="E82" s="11">
        <v>150</v>
      </c>
    </row>
    <row r="83" customFormat="1" spans="1:5">
      <c r="A83" s="10">
        <v>45429</v>
      </c>
      <c r="B83" s="11" t="s">
        <v>296</v>
      </c>
      <c r="C83" s="11">
        <v>326</v>
      </c>
      <c r="D83" s="11" t="s">
        <v>125</v>
      </c>
      <c r="E83" s="11">
        <v>150</v>
      </c>
    </row>
    <row r="84" customFormat="1" spans="1:13">
      <c r="A84" s="10">
        <v>45429</v>
      </c>
      <c r="B84" s="11" t="s">
        <v>46</v>
      </c>
      <c r="C84" s="11">
        <v>2808</v>
      </c>
      <c r="D84" s="11" t="s">
        <v>28</v>
      </c>
      <c r="E84" s="11">
        <v>150</v>
      </c>
      <c r="K84" s="58" t="s">
        <v>336</v>
      </c>
      <c r="L84">
        <v>235</v>
      </c>
      <c r="M84" s="59"/>
    </row>
    <row r="85" customFormat="1" spans="1:12">
      <c r="A85" s="10">
        <v>45429</v>
      </c>
      <c r="B85" s="11" t="s">
        <v>138</v>
      </c>
      <c r="C85" s="11">
        <v>807</v>
      </c>
      <c r="D85" s="11" t="s">
        <v>17</v>
      </c>
      <c r="E85" s="11">
        <v>100</v>
      </c>
      <c r="K85" t="s">
        <v>337</v>
      </c>
      <c r="L85">
        <v>309</v>
      </c>
    </row>
    <row r="86" customFormat="1" spans="1:12">
      <c r="A86" s="10">
        <v>45429</v>
      </c>
      <c r="B86" s="11" t="s">
        <v>41</v>
      </c>
      <c r="C86" s="11" t="s">
        <v>338</v>
      </c>
      <c r="D86" s="11" t="s">
        <v>37</v>
      </c>
      <c r="E86" s="11">
        <v>150</v>
      </c>
      <c r="K86" t="s">
        <v>339</v>
      </c>
      <c r="L86">
        <v>511</v>
      </c>
    </row>
    <row r="87" customFormat="1" spans="1:12">
      <c r="A87" s="10">
        <v>45429</v>
      </c>
      <c r="B87" s="11" t="s">
        <v>307</v>
      </c>
      <c r="C87" s="11" t="s">
        <v>340</v>
      </c>
      <c r="D87" s="11" t="s">
        <v>125</v>
      </c>
      <c r="E87" s="11">
        <v>150</v>
      </c>
      <c r="K87" t="s">
        <v>341</v>
      </c>
      <c r="L87">
        <v>435</v>
      </c>
    </row>
    <row r="88" customFormat="1" spans="1:5">
      <c r="A88" s="10">
        <v>45430</v>
      </c>
      <c r="B88" s="11" t="s">
        <v>305</v>
      </c>
      <c r="C88" s="11">
        <v>302</v>
      </c>
      <c r="D88" s="11" t="s">
        <v>125</v>
      </c>
      <c r="E88" s="11">
        <v>150</v>
      </c>
    </row>
    <row r="89" customFormat="1" spans="1:5">
      <c r="A89" s="10">
        <v>45430</v>
      </c>
      <c r="B89" s="11" t="s">
        <v>46</v>
      </c>
      <c r="C89" s="11">
        <v>2317</v>
      </c>
      <c r="D89" s="11" t="s">
        <v>28</v>
      </c>
      <c r="E89" s="11">
        <v>150</v>
      </c>
    </row>
    <row r="90" customFormat="1" spans="1:5">
      <c r="A90" s="10">
        <v>45430</v>
      </c>
      <c r="B90" s="11" t="s">
        <v>291</v>
      </c>
      <c r="C90" s="11">
        <v>913</v>
      </c>
      <c r="D90" s="11" t="s">
        <v>31</v>
      </c>
      <c r="E90" s="11">
        <v>400</v>
      </c>
    </row>
    <row r="91" customFormat="1" spans="1:5">
      <c r="A91" s="10">
        <v>45430</v>
      </c>
      <c r="B91" s="11" t="s">
        <v>342</v>
      </c>
      <c r="C91" s="11" t="s">
        <v>343</v>
      </c>
      <c r="D91" s="11" t="s">
        <v>31</v>
      </c>
      <c r="E91" s="11">
        <v>350</v>
      </c>
    </row>
    <row r="92" customFormat="1" spans="1:5">
      <c r="A92" s="10">
        <v>45430</v>
      </c>
      <c r="B92" s="11" t="s">
        <v>307</v>
      </c>
      <c r="C92" s="11">
        <v>625</v>
      </c>
      <c r="D92" s="11" t="s">
        <v>125</v>
      </c>
      <c r="E92" s="11">
        <v>150</v>
      </c>
    </row>
    <row r="93" customFormat="1" spans="1:5">
      <c r="A93" s="10">
        <v>45430</v>
      </c>
      <c r="B93" s="11" t="s">
        <v>24</v>
      </c>
      <c r="C93" s="11" t="s">
        <v>344</v>
      </c>
      <c r="D93" s="11" t="s">
        <v>26</v>
      </c>
      <c r="E93" s="11">
        <v>100</v>
      </c>
    </row>
    <row r="94" customFormat="1" spans="1:5">
      <c r="A94" s="10">
        <v>45430</v>
      </c>
      <c r="B94" s="11" t="s">
        <v>345</v>
      </c>
      <c r="C94" s="11">
        <v>405</v>
      </c>
      <c r="D94" s="11" t="s">
        <v>125</v>
      </c>
      <c r="E94" s="11">
        <v>150</v>
      </c>
    </row>
    <row r="95" customFormat="1" spans="1:5">
      <c r="A95" s="10">
        <v>45431</v>
      </c>
      <c r="B95" s="11" t="s">
        <v>41</v>
      </c>
      <c r="C95" s="11" t="s">
        <v>346</v>
      </c>
      <c r="D95" s="11" t="s">
        <v>37</v>
      </c>
      <c r="E95" s="11">
        <v>150</v>
      </c>
    </row>
    <row r="96" customFormat="1" spans="1:5">
      <c r="A96" s="10">
        <v>45431</v>
      </c>
      <c r="B96" s="11" t="s">
        <v>250</v>
      </c>
      <c r="C96" s="11">
        <v>206</v>
      </c>
      <c r="D96" s="11" t="s">
        <v>37</v>
      </c>
      <c r="E96" s="11">
        <v>150</v>
      </c>
    </row>
    <row r="97" customFormat="1" spans="1:5">
      <c r="A97" s="10">
        <v>45431</v>
      </c>
      <c r="B97" s="11" t="s">
        <v>57</v>
      </c>
      <c r="C97" s="11">
        <v>2223</v>
      </c>
      <c r="D97" s="11" t="s">
        <v>37</v>
      </c>
      <c r="E97" s="11">
        <v>150</v>
      </c>
    </row>
    <row r="98" customFormat="1" spans="1:5">
      <c r="A98" s="10">
        <v>45432</v>
      </c>
      <c r="B98" s="11" t="s">
        <v>47</v>
      </c>
      <c r="C98" s="11">
        <v>1841</v>
      </c>
      <c r="D98" s="11" t="s">
        <v>18</v>
      </c>
      <c r="E98" s="11">
        <v>150</v>
      </c>
    </row>
    <row r="99" customFormat="1" spans="1:5">
      <c r="A99" s="10">
        <v>45432</v>
      </c>
      <c r="B99" s="11" t="s">
        <v>46</v>
      </c>
      <c r="C99" s="11">
        <v>1604</v>
      </c>
      <c r="D99" s="11" t="s">
        <v>28</v>
      </c>
      <c r="E99" s="11">
        <v>150</v>
      </c>
    </row>
    <row r="100" customFormat="1" spans="1:5">
      <c r="A100" s="10">
        <v>45432</v>
      </c>
      <c r="B100" s="11" t="s">
        <v>57</v>
      </c>
      <c r="C100" s="11">
        <v>2902</v>
      </c>
      <c r="D100" s="11" t="s">
        <v>37</v>
      </c>
      <c r="E100" s="11">
        <v>150</v>
      </c>
    </row>
    <row r="101" customFormat="1" spans="1:5">
      <c r="A101" s="10">
        <v>45432</v>
      </c>
      <c r="B101" s="11" t="s">
        <v>347</v>
      </c>
      <c r="C101" s="11">
        <v>306</v>
      </c>
      <c r="D101" s="11" t="s">
        <v>37</v>
      </c>
      <c r="E101" s="11">
        <v>150</v>
      </c>
    </row>
    <row r="102" customFormat="1" spans="1:5">
      <c r="A102" s="10">
        <v>45432</v>
      </c>
      <c r="B102" s="11" t="s">
        <v>138</v>
      </c>
      <c r="C102" s="11">
        <v>818</v>
      </c>
      <c r="D102" s="11" t="s">
        <v>17</v>
      </c>
      <c r="E102" s="11">
        <v>100</v>
      </c>
    </row>
    <row r="103" customFormat="1" spans="1:5">
      <c r="A103" s="10">
        <v>45433</v>
      </c>
      <c r="B103" s="11" t="s">
        <v>348</v>
      </c>
      <c r="C103" s="11">
        <v>505</v>
      </c>
      <c r="D103" s="11" t="s">
        <v>125</v>
      </c>
      <c r="E103" s="11">
        <v>150</v>
      </c>
    </row>
    <row r="104" customFormat="1" spans="1:5">
      <c r="A104" s="10">
        <v>45433</v>
      </c>
      <c r="B104" s="11" t="s">
        <v>296</v>
      </c>
      <c r="C104" s="11">
        <v>2011</v>
      </c>
      <c r="D104" s="11" t="s">
        <v>125</v>
      </c>
      <c r="E104" s="11">
        <v>300</v>
      </c>
    </row>
    <row r="105" customFormat="1" spans="1:5">
      <c r="A105" s="10">
        <v>45434</v>
      </c>
      <c r="B105" s="11" t="s">
        <v>330</v>
      </c>
      <c r="C105" s="11">
        <v>423</v>
      </c>
      <c r="D105" s="11" t="s">
        <v>125</v>
      </c>
      <c r="E105" s="11">
        <v>150</v>
      </c>
    </row>
    <row r="106" customFormat="1" spans="1:5">
      <c r="A106" s="10">
        <v>45434</v>
      </c>
      <c r="B106" s="11" t="s">
        <v>305</v>
      </c>
      <c r="C106" s="11">
        <v>8510</v>
      </c>
      <c r="D106" s="11" t="s">
        <v>125</v>
      </c>
      <c r="E106" s="11">
        <v>150</v>
      </c>
    </row>
    <row r="107" customFormat="1" spans="1:5">
      <c r="A107" s="10">
        <v>45434</v>
      </c>
      <c r="B107" s="11" t="s">
        <v>46</v>
      </c>
      <c r="C107" s="11">
        <v>1102</v>
      </c>
      <c r="D107" s="11" t="s">
        <v>349</v>
      </c>
      <c r="E107" s="11">
        <v>150</v>
      </c>
    </row>
    <row r="108" customFormat="1" spans="1:6">
      <c r="A108" s="10">
        <v>45434</v>
      </c>
      <c r="B108" s="11" t="s">
        <v>291</v>
      </c>
      <c r="C108" s="11">
        <v>420</v>
      </c>
      <c r="D108" s="11" t="s">
        <v>31</v>
      </c>
      <c r="E108" s="11">
        <v>400</v>
      </c>
      <c r="F108" t="s">
        <v>134</v>
      </c>
    </row>
    <row r="109" customFormat="1" spans="1:5">
      <c r="A109" s="55">
        <v>45439</v>
      </c>
      <c r="B109" s="56" t="s">
        <v>300</v>
      </c>
      <c r="C109" s="56">
        <v>9012</v>
      </c>
      <c r="D109" s="56" t="s">
        <v>125</v>
      </c>
      <c r="E109" s="56">
        <v>150</v>
      </c>
    </row>
    <row r="110" customFormat="1" spans="1:5">
      <c r="A110" s="55">
        <v>45439</v>
      </c>
      <c r="B110" s="56" t="s">
        <v>300</v>
      </c>
      <c r="C110" s="56">
        <v>7005</v>
      </c>
      <c r="D110" s="56" t="s">
        <v>125</v>
      </c>
      <c r="E110" s="56">
        <v>150</v>
      </c>
    </row>
    <row r="111" customFormat="1" spans="1:5">
      <c r="A111" s="55">
        <v>45439</v>
      </c>
      <c r="B111" s="56" t="s">
        <v>319</v>
      </c>
      <c r="C111" s="56">
        <v>501</v>
      </c>
      <c r="D111" s="56" t="s">
        <v>125</v>
      </c>
      <c r="E111" s="56">
        <v>150</v>
      </c>
    </row>
    <row r="112" customFormat="1" spans="1:5">
      <c r="A112" s="55">
        <v>45439</v>
      </c>
      <c r="B112" s="56" t="s">
        <v>296</v>
      </c>
      <c r="C112" s="56">
        <v>512</v>
      </c>
      <c r="D112" s="56" t="s">
        <v>125</v>
      </c>
      <c r="E112" s="56">
        <v>150</v>
      </c>
    </row>
    <row r="113" customFormat="1" spans="1:5">
      <c r="A113" s="55">
        <v>45439</v>
      </c>
      <c r="B113" s="56" t="s">
        <v>319</v>
      </c>
      <c r="C113" s="56">
        <v>222</v>
      </c>
      <c r="D113" s="56" t="s">
        <v>125</v>
      </c>
      <c r="E113" s="56">
        <v>150</v>
      </c>
    </row>
    <row r="114" customFormat="1" spans="1:5">
      <c r="A114" s="55">
        <v>45439</v>
      </c>
      <c r="B114" s="56" t="s">
        <v>308</v>
      </c>
      <c r="C114" s="56">
        <v>613</v>
      </c>
      <c r="D114" s="56" t="s">
        <v>125</v>
      </c>
      <c r="E114" s="56">
        <v>150</v>
      </c>
    </row>
    <row r="115" customFormat="1" spans="1:5">
      <c r="A115" s="55">
        <v>45439</v>
      </c>
      <c r="B115" s="56" t="s">
        <v>307</v>
      </c>
      <c r="C115" s="56" t="s">
        <v>350</v>
      </c>
      <c r="D115" s="56" t="s">
        <v>125</v>
      </c>
      <c r="E115" s="56">
        <v>150</v>
      </c>
    </row>
    <row r="116" customFormat="1" spans="1:5">
      <c r="A116" s="55">
        <v>45439</v>
      </c>
      <c r="B116" s="56" t="s">
        <v>296</v>
      </c>
      <c r="C116" s="56">
        <v>1722</v>
      </c>
      <c r="D116" s="56" t="s">
        <v>125</v>
      </c>
      <c r="E116" s="56">
        <v>150</v>
      </c>
    </row>
    <row r="117" customFormat="1" spans="1:5">
      <c r="A117" s="55">
        <v>45439</v>
      </c>
      <c r="B117" s="56" t="s">
        <v>41</v>
      </c>
      <c r="C117" s="56" t="s">
        <v>351</v>
      </c>
      <c r="D117" s="56" t="s">
        <v>37</v>
      </c>
      <c r="E117" s="56">
        <v>150</v>
      </c>
    </row>
    <row r="118" customFormat="1" spans="1:5">
      <c r="A118" s="55">
        <v>45439</v>
      </c>
      <c r="B118" s="56" t="s">
        <v>41</v>
      </c>
      <c r="C118" s="56">
        <v>2528</v>
      </c>
      <c r="D118" s="56" t="s">
        <v>37</v>
      </c>
      <c r="E118" s="56">
        <v>150</v>
      </c>
    </row>
    <row r="119" customFormat="1" spans="1:5">
      <c r="A119" s="55">
        <v>45439</v>
      </c>
      <c r="B119" s="56" t="s">
        <v>63</v>
      </c>
      <c r="C119" s="56">
        <v>310</v>
      </c>
      <c r="D119" s="56" t="s">
        <v>8</v>
      </c>
      <c r="E119" s="56">
        <v>150</v>
      </c>
    </row>
    <row r="120" customFormat="1" spans="1:5">
      <c r="A120" s="55">
        <v>45439</v>
      </c>
      <c r="B120" s="56" t="s">
        <v>6</v>
      </c>
      <c r="C120" s="56">
        <v>1829</v>
      </c>
      <c r="D120" s="56" t="s">
        <v>8</v>
      </c>
      <c r="E120" s="56">
        <v>150</v>
      </c>
    </row>
    <row r="121" customFormat="1" spans="1:5">
      <c r="A121" s="55">
        <v>45439</v>
      </c>
      <c r="B121" s="56" t="s">
        <v>63</v>
      </c>
      <c r="C121" s="56">
        <v>111</v>
      </c>
      <c r="D121" s="56" t="s">
        <v>8</v>
      </c>
      <c r="E121" s="56">
        <v>150</v>
      </c>
    </row>
    <row r="122" customFormat="1" spans="1:5">
      <c r="A122" s="55">
        <v>45439</v>
      </c>
      <c r="B122" s="56" t="s">
        <v>6</v>
      </c>
      <c r="C122" s="56">
        <v>1826</v>
      </c>
      <c r="D122" s="56" t="s">
        <v>8</v>
      </c>
      <c r="E122" s="56">
        <v>150</v>
      </c>
    </row>
    <row r="123" customFormat="1" spans="1:5">
      <c r="A123" s="55">
        <v>45439</v>
      </c>
      <c r="B123" s="56" t="s">
        <v>123</v>
      </c>
      <c r="C123" s="56">
        <v>572</v>
      </c>
      <c r="D123" s="56" t="s">
        <v>17</v>
      </c>
      <c r="E123" s="56">
        <v>100</v>
      </c>
    </row>
    <row r="124" customFormat="1" spans="1:5">
      <c r="A124" s="55">
        <v>45439</v>
      </c>
      <c r="B124" s="56" t="s">
        <v>168</v>
      </c>
      <c r="C124" s="57">
        <v>16301421</v>
      </c>
      <c r="D124" s="56" t="s">
        <v>17</v>
      </c>
      <c r="E124" s="56">
        <v>100</v>
      </c>
    </row>
    <row r="125" customFormat="1" spans="1:5">
      <c r="A125" s="55">
        <v>45439</v>
      </c>
      <c r="B125" s="56" t="s">
        <v>168</v>
      </c>
      <c r="C125" s="56">
        <v>2007</v>
      </c>
      <c r="D125" s="56" t="s">
        <v>17</v>
      </c>
      <c r="E125" s="56">
        <v>100</v>
      </c>
    </row>
    <row r="126" customFormat="1" spans="1:5">
      <c r="A126" s="55">
        <v>45439</v>
      </c>
      <c r="B126" s="56" t="s">
        <v>54</v>
      </c>
      <c r="C126" s="56">
        <v>939</v>
      </c>
      <c r="D126" s="56" t="s">
        <v>33</v>
      </c>
      <c r="E126" s="56">
        <v>300</v>
      </c>
    </row>
    <row r="127" customFormat="1" spans="1:5">
      <c r="A127" s="55">
        <v>45439</v>
      </c>
      <c r="B127" s="56" t="s">
        <v>41</v>
      </c>
      <c r="C127" s="56" t="s">
        <v>352</v>
      </c>
      <c r="D127" s="56" t="s">
        <v>37</v>
      </c>
      <c r="E127" s="56">
        <v>150</v>
      </c>
    </row>
    <row r="128" customFormat="1" spans="1:5">
      <c r="A128" s="55">
        <v>45439</v>
      </c>
      <c r="B128" s="56" t="s">
        <v>303</v>
      </c>
      <c r="C128" s="56" t="s">
        <v>353</v>
      </c>
      <c r="D128" s="56" t="s">
        <v>125</v>
      </c>
      <c r="E128" s="56">
        <v>150</v>
      </c>
    </row>
    <row r="129" customFormat="1" spans="1:5">
      <c r="A129" s="55">
        <v>45440</v>
      </c>
      <c r="B129" s="56" t="s">
        <v>45</v>
      </c>
      <c r="C129" s="56">
        <v>1010</v>
      </c>
      <c r="D129" s="56" t="s">
        <v>29</v>
      </c>
      <c r="E129" s="56">
        <v>150</v>
      </c>
    </row>
    <row r="130" customFormat="1" spans="1:5">
      <c r="A130" s="55">
        <v>45440</v>
      </c>
      <c r="B130" s="56" t="s">
        <v>127</v>
      </c>
      <c r="C130" s="56" t="s">
        <v>354</v>
      </c>
      <c r="D130" s="56" t="s">
        <v>125</v>
      </c>
      <c r="E130" s="56">
        <v>150</v>
      </c>
    </row>
    <row r="131" customFormat="1" spans="1:5">
      <c r="A131" s="55">
        <v>45440</v>
      </c>
      <c r="B131" s="56" t="s">
        <v>318</v>
      </c>
      <c r="C131" s="57">
        <v>235236</v>
      </c>
      <c r="D131" s="56" t="s">
        <v>125</v>
      </c>
      <c r="E131" s="56">
        <v>150</v>
      </c>
    </row>
    <row r="132" customFormat="1" spans="1:5">
      <c r="A132" s="55">
        <v>45440</v>
      </c>
      <c r="B132" s="56" t="s">
        <v>319</v>
      </c>
      <c r="C132" s="56">
        <v>345</v>
      </c>
      <c r="D132" s="56" t="s">
        <v>125</v>
      </c>
      <c r="E132" s="56">
        <v>150</v>
      </c>
    </row>
    <row r="133" customFormat="1" spans="1:5">
      <c r="A133" s="55">
        <v>45440</v>
      </c>
      <c r="B133" s="56" t="s">
        <v>164</v>
      </c>
      <c r="C133" s="57">
        <v>8381438</v>
      </c>
      <c r="D133" s="56" t="s">
        <v>20</v>
      </c>
      <c r="E133" s="56">
        <v>200</v>
      </c>
    </row>
    <row r="134" customFormat="1" spans="1:5">
      <c r="A134" s="55">
        <v>45440</v>
      </c>
      <c r="B134" s="56" t="s">
        <v>41</v>
      </c>
      <c r="C134" s="56" t="s">
        <v>355</v>
      </c>
      <c r="D134" s="56" t="s">
        <v>37</v>
      </c>
      <c r="E134" s="56">
        <v>150</v>
      </c>
    </row>
    <row r="135" customFormat="1" spans="1:5">
      <c r="A135" s="55">
        <v>45440</v>
      </c>
      <c r="B135" s="56" t="s">
        <v>347</v>
      </c>
      <c r="C135" s="56">
        <v>601</v>
      </c>
      <c r="D135" s="56" t="s">
        <v>37</v>
      </c>
      <c r="E135" s="56">
        <v>150</v>
      </c>
    </row>
    <row r="136" customFormat="1" spans="1:5">
      <c r="A136" s="55">
        <v>45440</v>
      </c>
      <c r="B136" s="56" t="s">
        <v>49</v>
      </c>
      <c r="C136" s="56">
        <v>322</v>
      </c>
      <c r="D136" s="56" t="s">
        <v>17</v>
      </c>
      <c r="E136" s="56">
        <v>100</v>
      </c>
    </row>
    <row r="137" customFormat="1" spans="1:5">
      <c r="A137" s="55">
        <v>45440</v>
      </c>
      <c r="B137" s="56" t="s">
        <v>138</v>
      </c>
      <c r="C137" s="56">
        <v>816</v>
      </c>
      <c r="D137" s="56" t="s">
        <v>17</v>
      </c>
      <c r="E137" s="56">
        <v>100</v>
      </c>
    </row>
    <row r="138" customFormat="1" spans="1:5">
      <c r="A138" s="55">
        <v>45441</v>
      </c>
      <c r="B138" s="56" t="s">
        <v>291</v>
      </c>
      <c r="C138" s="57">
        <v>111012201202</v>
      </c>
      <c r="D138" s="56" t="s">
        <v>31</v>
      </c>
      <c r="E138" s="56">
        <v>400</v>
      </c>
    </row>
    <row r="139" customFormat="1" spans="1:5">
      <c r="A139" s="55">
        <v>45441</v>
      </c>
      <c r="B139" s="56" t="s">
        <v>6</v>
      </c>
      <c r="C139" s="56">
        <v>1507</v>
      </c>
      <c r="D139" s="56" t="s">
        <v>8</v>
      </c>
      <c r="E139" s="56">
        <v>150</v>
      </c>
    </row>
    <row r="140" customFormat="1" spans="1:5">
      <c r="A140" s="55">
        <v>45441</v>
      </c>
      <c r="B140" s="56" t="s">
        <v>316</v>
      </c>
      <c r="C140" s="56">
        <v>502</v>
      </c>
      <c r="D140" s="56" t="s">
        <v>125</v>
      </c>
      <c r="E140" s="56">
        <v>150</v>
      </c>
    </row>
    <row r="141" customFormat="1" spans="1:5">
      <c r="A141" s="55">
        <v>45441</v>
      </c>
      <c r="B141" s="56" t="s">
        <v>356</v>
      </c>
      <c r="C141" s="56" t="s">
        <v>115</v>
      </c>
      <c r="D141" s="56" t="s">
        <v>31</v>
      </c>
      <c r="E141" s="56">
        <v>300</v>
      </c>
    </row>
    <row r="142" customFormat="1" spans="1:5">
      <c r="A142" s="55">
        <v>45442</v>
      </c>
      <c r="B142" s="56" t="s">
        <v>342</v>
      </c>
      <c r="C142" s="56">
        <v>543</v>
      </c>
      <c r="D142" s="56" t="s">
        <v>31</v>
      </c>
      <c r="E142" s="56">
        <v>300</v>
      </c>
    </row>
    <row r="143" customFormat="1" spans="1:5">
      <c r="A143" s="55">
        <v>45442</v>
      </c>
      <c r="B143" s="56" t="s">
        <v>63</v>
      </c>
      <c r="C143" s="56">
        <v>122</v>
      </c>
      <c r="D143" s="56" t="s">
        <v>8</v>
      </c>
      <c r="E143" s="56">
        <v>150</v>
      </c>
    </row>
    <row r="144" customFormat="1" spans="1:5">
      <c r="A144" s="55">
        <v>45442</v>
      </c>
      <c r="B144" s="56" t="s">
        <v>168</v>
      </c>
      <c r="C144" s="56">
        <v>326</v>
      </c>
      <c r="D144" s="56" t="s">
        <v>17</v>
      </c>
      <c r="E144" s="56">
        <v>100</v>
      </c>
    </row>
    <row r="145" customFormat="1" spans="1:5">
      <c r="A145" s="55">
        <v>45443</v>
      </c>
      <c r="B145" s="56" t="s">
        <v>54</v>
      </c>
      <c r="C145" s="56">
        <v>920</v>
      </c>
      <c r="D145" s="56" t="s">
        <v>33</v>
      </c>
      <c r="E145" s="56">
        <v>300</v>
      </c>
    </row>
  </sheetData>
  <mergeCells count="1">
    <mergeCell ref="H1:K1"/>
  </mergeCells>
  <conditionalFormatting sqref="C64:C108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26" workbookViewId="0">
      <selection activeCell="A1" sqref="$A1:$XFD1048576"/>
    </sheetView>
  </sheetViews>
  <sheetFormatPr defaultColWidth="9.23076923076923" defaultRowHeight="16.8"/>
  <cols>
    <col min="2" max="2" width="33.8076923076923" customWidth="1"/>
    <col min="3" max="3" width="9.23076923076923" style="1"/>
    <col min="8" max="8" width="6.30769230769231" customWidth="1"/>
    <col min="9" max="10" width="13.6153846153846" customWidth="1"/>
    <col min="11" max="11" width="16.2307692307692" customWidth="1"/>
  </cols>
  <sheetData>
    <row r="1" customFormat="1" ht="17.6" spans="1:11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4" t="s">
        <v>357</v>
      </c>
      <c r="I1" s="14"/>
      <c r="J1" s="14"/>
      <c r="K1" s="14"/>
    </row>
    <row r="2" customFormat="1" ht="17.6" spans="1:11">
      <c r="A2" s="52">
        <v>45444</v>
      </c>
      <c r="B2" s="53" t="s">
        <v>46</v>
      </c>
      <c r="C2" s="54">
        <v>1917</v>
      </c>
      <c r="D2" s="53" t="s">
        <v>28</v>
      </c>
      <c r="E2" s="53">
        <v>150</v>
      </c>
      <c r="H2" s="15" t="s">
        <v>3</v>
      </c>
      <c r="I2" s="15" t="s">
        <v>9</v>
      </c>
      <c r="J2" s="15" t="s">
        <v>10</v>
      </c>
      <c r="K2" s="22" t="s">
        <v>11</v>
      </c>
    </row>
    <row r="3" customFormat="1" spans="1:11">
      <c r="A3" s="52">
        <v>45444</v>
      </c>
      <c r="B3" s="53" t="s">
        <v>47</v>
      </c>
      <c r="C3" s="54">
        <v>1525</v>
      </c>
      <c r="D3" s="53" t="s">
        <v>18</v>
      </c>
      <c r="E3" s="53">
        <v>150</v>
      </c>
      <c r="H3" s="16" t="s">
        <v>15</v>
      </c>
      <c r="I3" s="16">
        <v>255</v>
      </c>
      <c r="J3" s="16">
        <f>SUMIFS(E2:E123,D2:D123,"嘉兴")</f>
        <v>200</v>
      </c>
      <c r="K3" s="50">
        <f t="shared" ref="K3:K16" si="0">J3/I3</f>
        <v>0.784313725490196</v>
      </c>
    </row>
    <row r="4" customFormat="1" spans="1:11">
      <c r="A4" s="52">
        <v>45444</v>
      </c>
      <c r="B4" s="53" t="s">
        <v>291</v>
      </c>
      <c r="C4" s="54">
        <v>1136303</v>
      </c>
      <c r="D4" s="53" t="s">
        <v>31</v>
      </c>
      <c r="E4" s="53">
        <v>400</v>
      </c>
      <c r="H4" s="16" t="s">
        <v>18</v>
      </c>
      <c r="I4" s="16">
        <v>372</v>
      </c>
      <c r="J4" s="16">
        <f>SUMIFS(E2:E124,D2:D124,"南昌")</f>
        <v>1050</v>
      </c>
      <c r="K4" s="50">
        <f t="shared" si="0"/>
        <v>2.82258064516129</v>
      </c>
    </row>
    <row r="5" customFormat="1" spans="1:11">
      <c r="A5" s="52">
        <v>45444</v>
      </c>
      <c r="B5" s="53" t="s">
        <v>319</v>
      </c>
      <c r="C5" s="54">
        <v>103</v>
      </c>
      <c r="D5" s="53" t="s">
        <v>125</v>
      </c>
      <c r="E5" s="53">
        <v>150</v>
      </c>
      <c r="H5" s="16" t="s">
        <v>20</v>
      </c>
      <c r="I5" s="16">
        <v>1396</v>
      </c>
      <c r="J5" s="16">
        <f>SUMIFS(E2:E125,D2:D125,"宁波")</f>
        <v>650</v>
      </c>
      <c r="K5" s="50">
        <f t="shared" si="0"/>
        <v>0.465616045845272</v>
      </c>
    </row>
    <row r="6" customFormat="1" spans="1:11">
      <c r="A6" s="52">
        <v>45444</v>
      </c>
      <c r="B6" s="53" t="s">
        <v>307</v>
      </c>
      <c r="C6" s="54">
        <v>301</v>
      </c>
      <c r="D6" s="53" t="s">
        <v>125</v>
      </c>
      <c r="E6" s="53">
        <v>150</v>
      </c>
      <c r="H6" s="16" t="s">
        <v>8</v>
      </c>
      <c r="I6" s="16">
        <v>886</v>
      </c>
      <c r="J6" s="16">
        <f>SUMIFS(E2:E123,D2:D123,"天津")</f>
        <v>2400</v>
      </c>
      <c r="K6" s="50">
        <f t="shared" si="0"/>
        <v>2.70880361173815</v>
      </c>
    </row>
    <row r="7" customFormat="1" spans="1:11">
      <c r="A7" s="52">
        <v>45446</v>
      </c>
      <c r="B7" s="53" t="s">
        <v>57</v>
      </c>
      <c r="C7" s="54">
        <v>2302</v>
      </c>
      <c r="D7" s="53" t="s">
        <v>37</v>
      </c>
      <c r="E7" s="53">
        <v>150</v>
      </c>
      <c r="H7" s="16" t="s">
        <v>17</v>
      </c>
      <c r="I7" s="16">
        <v>1630</v>
      </c>
      <c r="J7" s="16">
        <f>SUMIFS(E7:E128,D7:D128,"郑州")</f>
        <v>1850</v>
      </c>
      <c r="K7" s="50">
        <f t="shared" si="0"/>
        <v>1.13496932515337</v>
      </c>
    </row>
    <row r="8" customFormat="1" spans="1:11">
      <c r="A8" s="52">
        <v>45446</v>
      </c>
      <c r="B8" s="53" t="s">
        <v>6</v>
      </c>
      <c r="C8" s="54">
        <v>207</v>
      </c>
      <c r="D8" s="53" t="s">
        <v>8</v>
      </c>
      <c r="E8" s="53">
        <v>150</v>
      </c>
      <c r="H8" s="16" t="s">
        <v>28</v>
      </c>
      <c r="I8" s="16">
        <v>356</v>
      </c>
      <c r="J8" s="16">
        <f>SUMIFS(E2:E123,D2:D123,"中山")</f>
        <v>1350</v>
      </c>
      <c r="K8" s="50">
        <f t="shared" si="0"/>
        <v>3.79213483146067</v>
      </c>
    </row>
    <row r="9" customFormat="1" spans="1:11">
      <c r="A9" s="52">
        <v>45446</v>
      </c>
      <c r="B9" s="53" t="s">
        <v>63</v>
      </c>
      <c r="C9" s="54">
        <v>118</v>
      </c>
      <c r="D9" s="53" t="s">
        <v>8</v>
      </c>
      <c r="E9" s="53">
        <v>150</v>
      </c>
      <c r="F9" t="s">
        <v>134</v>
      </c>
      <c r="H9" s="16" t="s">
        <v>29</v>
      </c>
      <c r="I9" s="16">
        <v>497</v>
      </c>
      <c r="J9" s="16">
        <f>SUMIFS(E2:E123,D2:D123,"珠海")</f>
        <v>450</v>
      </c>
      <c r="K9" s="50">
        <f t="shared" si="0"/>
        <v>0.905432595573441</v>
      </c>
    </row>
    <row r="10" customFormat="1" spans="1:11">
      <c r="A10" s="10">
        <v>45449</v>
      </c>
      <c r="B10" s="11" t="s">
        <v>123</v>
      </c>
      <c r="C10" s="12" t="s">
        <v>358</v>
      </c>
      <c r="D10" s="11" t="s">
        <v>17</v>
      </c>
      <c r="E10" s="11">
        <v>100</v>
      </c>
      <c r="H10" s="16" t="s">
        <v>31</v>
      </c>
      <c r="I10" s="16">
        <v>4904</v>
      </c>
      <c r="J10" s="16">
        <f>SUMIFS(E2:E130,D2:D130,"上海")</f>
        <v>1550</v>
      </c>
      <c r="K10" s="50">
        <f t="shared" si="0"/>
        <v>0.316068515497553</v>
      </c>
    </row>
    <row r="11" customFormat="1" spans="1:11">
      <c r="A11" s="10">
        <v>45449</v>
      </c>
      <c r="B11" s="11" t="s">
        <v>193</v>
      </c>
      <c r="C11" s="12" t="s">
        <v>359</v>
      </c>
      <c r="D11" s="11" t="s">
        <v>17</v>
      </c>
      <c r="E11" s="11">
        <v>100</v>
      </c>
      <c r="H11" s="16" t="s">
        <v>33</v>
      </c>
      <c r="I11" s="16">
        <v>837</v>
      </c>
      <c r="J11" s="16">
        <f>SUMIFS(E2:E123,D2:D123,"北京")</f>
        <v>1400</v>
      </c>
      <c r="K11" s="50">
        <f t="shared" si="0"/>
        <v>1.6726403823178</v>
      </c>
    </row>
    <row r="12" customFormat="1" spans="1:11">
      <c r="A12" s="10">
        <v>45449</v>
      </c>
      <c r="B12" s="11" t="s">
        <v>138</v>
      </c>
      <c r="C12" s="12" t="s">
        <v>360</v>
      </c>
      <c r="D12" s="11" t="s">
        <v>17</v>
      </c>
      <c r="E12" s="11">
        <v>100</v>
      </c>
      <c r="H12" s="16" t="s">
        <v>35</v>
      </c>
      <c r="I12" s="16">
        <v>1139</v>
      </c>
      <c r="J12" s="16">
        <f>SUMIFS(E2:E123,D2:D123,"南京")</f>
        <v>300</v>
      </c>
      <c r="K12" s="50">
        <f t="shared" si="0"/>
        <v>0.263388937664618</v>
      </c>
    </row>
    <row r="13" customFormat="1" spans="1:11">
      <c r="A13" s="10">
        <v>45449</v>
      </c>
      <c r="B13" s="11" t="s">
        <v>47</v>
      </c>
      <c r="C13" s="12" t="s">
        <v>361</v>
      </c>
      <c r="D13" s="11" t="s">
        <v>17</v>
      </c>
      <c r="E13" s="11">
        <v>150</v>
      </c>
      <c r="H13" s="17" t="s">
        <v>26</v>
      </c>
      <c r="I13" s="17">
        <v>400</v>
      </c>
      <c r="J13" s="16">
        <f>SUMIFS(E2:E123,D2:D123,"温州")</f>
        <v>600</v>
      </c>
      <c r="K13" s="50">
        <f t="shared" si="0"/>
        <v>1.5</v>
      </c>
    </row>
    <row r="14" customFormat="1" spans="1:11">
      <c r="A14" s="10">
        <v>45449</v>
      </c>
      <c r="B14" s="11" t="s">
        <v>250</v>
      </c>
      <c r="C14" s="12" t="s">
        <v>362</v>
      </c>
      <c r="D14" s="11" t="s">
        <v>37</v>
      </c>
      <c r="E14" s="11">
        <v>150</v>
      </c>
      <c r="H14" s="17" t="s">
        <v>125</v>
      </c>
      <c r="I14" s="17">
        <v>6134</v>
      </c>
      <c r="J14" s="16">
        <f>SUMIFS(E2:E123,D2:D123,"深圳")</f>
        <v>3200</v>
      </c>
      <c r="K14" s="50">
        <f t="shared" si="0"/>
        <v>0.52168242582328</v>
      </c>
    </row>
    <row r="15" customFormat="1" spans="1:11">
      <c r="A15" s="10">
        <v>45449</v>
      </c>
      <c r="B15" s="11" t="s">
        <v>363</v>
      </c>
      <c r="C15" s="12" t="s">
        <v>364</v>
      </c>
      <c r="D15" s="11" t="s">
        <v>37</v>
      </c>
      <c r="E15" s="11">
        <v>150</v>
      </c>
      <c r="H15" s="17" t="s">
        <v>37</v>
      </c>
      <c r="I15" s="17">
        <v>4541</v>
      </c>
      <c r="J15" s="16">
        <f>SUMIFS(E3:E124,D3:D124,"合肥")</f>
        <v>4400</v>
      </c>
      <c r="K15" s="50">
        <f t="shared" si="0"/>
        <v>0.968949570579168</v>
      </c>
    </row>
    <row r="16" customFormat="1" spans="1:11">
      <c r="A16" s="10">
        <v>45449</v>
      </c>
      <c r="B16" s="11" t="s">
        <v>250</v>
      </c>
      <c r="C16" s="12" t="s">
        <v>365</v>
      </c>
      <c r="D16" s="11" t="s">
        <v>37</v>
      </c>
      <c r="E16" s="11">
        <v>150</v>
      </c>
      <c r="H16" s="18" t="s">
        <v>40</v>
      </c>
      <c r="I16" s="18">
        <f>SUM(I3:I15)</f>
        <v>23347</v>
      </c>
      <c r="J16" s="18">
        <f>SUM(J3:J15)</f>
        <v>19400</v>
      </c>
      <c r="K16" s="51">
        <f t="shared" si="0"/>
        <v>0.830941876900672</v>
      </c>
    </row>
    <row r="17" customFormat="1" spans="1:5">
      <c r="A17" s="10">
        <v>45449</v>
      </c>
      <c r="B17" s="11" t="s">
        <v>119</v>
      </c>
      <c r="C17" s="12" t="s">
        <v>366</v>
      </c>
      <c r="D17" s="11" t="s">
        <v>29</v>
      </c>
      <c r="E17" s="11">
        <v>150</v>
      </c>
    </row>
    <row r="18" customFormat="1" spans="1:5">
      <c r="A18" s="10">
        <v>45449</v>
      </c>
      <c r="B18" s="11" t="s">
        <v>46</v>
      </c>
      <c r="C18" s="12" t="s">
        <v>367</v>
      </c>
      <c r="D18" s="11" t="s">
        <v>28</v>
      </c>
      <c r="E18" s="11">
        <v>150</v>
      </c>
    </row>
    <row r="19" customFormat="1" spans="1:5">
      <c r="A19" s="10">
        <v>45449</v>
      </c>
      <c r="B19" s="11" t="s">
        <v>6</v>
      </c>
      <c r="C19" s="12" t="s">
        <v>368</v>
      </c>
      <c r="D19" s="11" t="s">
        <v>8</v>
      </c>
      <c r="E19" s="11">
        <v>150</v>
      </c>
    </row>
    <row r="20" customFormat="1" spans="1:5">
      <c r="A20" s="10">
        <v>45449</v>
      </c>
      <c r="B20" s="11" t="s">
        <v>369</v>
      </c>
      <c r="C20" s="12" t="s">
        <v>370</v>
      </c>
      <c r="D20" s="11" t="s">
        <v>15</v>
      </c>
      <c r="E20" s="11">
        <v>200</v>
      </c>
    </row>
    <row r="21" customFormat="1" spans="1:5">
      <c r="A21" s="10">
        <v>45449</v>
      </c>
      <c r="B21" s="11" t="s">
        <v>24</v>
      </c>
      <c r="C21" s="12" t="s">
        <v>371</v>
      </c>
      <c r="D21" s="11" t="s">
        <v>26</v>
      </c>
      <c r="E21" s="11">
        <v>100</v>
      </c>
    </row>
    <row r="22" customFormat="1" spans="1:5">
      <c r="A22" s="10">
        <v>45449</v>
      </c>
      <c r="B22" s="11" t="s">
        <v>345</v>
      </c>
      <c r="C22" s="12" t="s">
        <v>372</v>
      </c>
      <c r="D22" s="11" t="s">
        <v>125</v>
      </c>
      <c r="E22" s="11">
        <v>150</v>
      </c>
    </row>
    <row r="23" customFormat="1" spans="1:5">
      <c r="A23" s="10">
        <v>45449</v>
      </c>
      <c r="B23" s="11" t="s">
        <v>318</v>
      </c>
      <c r="C23" s="12" t="s">
        <v>373</v>
      </c>
      <c r="D23" s="11" t="s">
        <v>125</v>
      </c>
      <c r="E23" s="11">
        <v>150</v>
      </c>
    </row>
    <row r="24" customFormat="1" spans="1:5">
      <c r="A24" s="10">
        <v>45449</v>
      </c>
      <c r="B24" s="11" t="s">
        <v>374</v>
      </c>
      <c r="C24" s="12" t="s">
        <v>375</v>
      </c>
      <c r="D24" s="11" t="s">
        <v>125</v>
      </c>
      <c r="E24" s="11">
        <v>150</v>
      </c>
    </row>
    <row r="25" customFormat="1" spans="1:5">
      <c r="A25" s="10">
        <v>45449</v>
      </c>
      <c r="B25" s="11" t="s">
        <v>376</v>
      </c>
      <c r="C25" s="12" t="s">
        <v>377</v>
      </c>
      <c r="D25" s="11" t="s">
        <v>125</v>
      </c>
      <c r="E25" s="11">
        <v>150</v>
      </c>
    </row>
    <row r="26" customFormat="1" spans="1:5">
      <c r="A26" s="10">
        <v>45449</v>
      </c>
      <c r="B26" s="11" t="s">
        <v>305</v>
      </c>
      <c r="C26" s="12" t="s">
        <v>378</v>
      </c>
      <c r="D26" s="11" t="s">
        <v>125</v>
      </c>
      <c r="E26" s="11">
        <v>150</v>
      </c>
    </row>
    <row r="27" customFormat="1" spans="1:5">
      <c r="A27" s="10">
        <v>45449</v>
      </c>
      <c r="B27" s="11" t="s">
        <v>379</v>
      </c>
      <c r="C27" s="12" t="s">
        <v>380</v>
      </c>
      <c r="D27" s="11" t="s">
        <v>125</v>
      </c>
      <c r="E27" s="11">
        <v>150</v>
      </c>
    </row>
    <row r="28" customFormat="1" spans="1:5">
      <c r="A28" s="10">
        <v>45449</v>
      </c>
      <c r="B28" s="11" t="s">
        <v>22</v>
      </c>
      <c r="C28" s="12" t="s">
        <v>381</v>
      </c>
      <c r="D28" s="11" t="s">
        <v>20</v>
      </c>
      <c r="E28" s="11">
        <v>200</v>
      </c>
    </row>
    <row r="29" customFormat="1" spans="1:5">
      <c r="A29" s="10">
        <v>45449</v>
      </c>
      <c r="B29" s="11" t="s">
        <v>347</v>
      </c>
      <c r="C29" s="12" t="s">
        <v>382</v>
      </c>
      <c r="D29" s="11" t="s">
        <v>37</v>
      </c>
      <c r="E29" s="11">
        <v>50</v>
      </c>
    </row>
    <row r="30" customFormat="1" spans="1:5">
      <c r="A30" s="10">
        <v>45449</v>
      </c>
      <c r="B30" s="11" t="s">
        <v>156</v>
      </c>
      <c r="C30" s="12" t="s">
        <v>383</v>
      </c>
      <c r="D30" s="11" t="s">
        <v>29</v>
      </c>
      <c r="E30" s="11">
        <v>150</v>
      </c>
    </row>
    <row r="31" customFormat="1" spans="1:5">
      <c r="A31" s="10">
        <v>45450</v>
      </c>
      <c r="B31" s="11" t="s">
        <v>57</v>
      </c>
      <c r="C31" s="12" t="s">
        <v>384</v>
      </c>
      <c r="D31" s="11" t="s">
        <v>37</v>
      </c>
      <c r="E31" s="11">
        <v>150</v>
      </c>
    </row>
    <row r="32" customFormat="1" spans="1:5">
      <c r="A32" s="10">
        <v>45450</v>
      </c>
      <c r="B32" s="11" t="s">
        <v>71</v>
      </c>
      <c r="C32" s="12" t="s">
        <v>385</v>
      </c>
      <c r="D32" s="11" t="s">
        <v>8</v>
      </c>
      <c r="E32" s="11">
        <v>150</v>
      </c>
    </row>
    <row r="33" customFormat="1" spans="1:5">
      <c r="A33" s="10">
        <v>45451</v>
      </c>
      <c r="B33" s="11" t="s">
        <v>386</v>
      </c>
      <c r="C33" s="12" t="s">
        <v>387</v>
      </c>
      <c r="D33" s="11" t="s">
        <v>388</v>
      </c>
      <c r="E33" s="11">
        <v>100</v>
      </c>
    </row>
    <row r="34" customFormat="1" spans="1:5">
      <c r="A34" s="10">
        <v>45451</v>
      </c>
      <c r="B34" s="11" t="s">
        <v>389</v>
      </c>
      <c r="C34" s="12" t="s">
        <v>390</v>
      </c>
      <c r="D34" s="11" t="s">
        <v>125</v>
      </c>
      <c r="E34" s="11">
        <v>800</v>
      </c>
    </row>
    <row r="35" customFormat="1" spans="1:5">
      <c r="A35" s="10">
        <v>45452</v>
      </c>
      <c r="B35" s="11" t="s">
        <v>363</v>
      </c>
      <c r="C35" s="12" t="s">
        <v>391</v>
      </c>
      <c r="D35" s="11" t="s">
        <v>37</v>
      </c>
      <c r="E35" s="11">
        <v>150</v>
      </c>
    </row>
    <row r="36" customFormat="1" spans="1:5">
      <c r="A36" s="10">
        <v>45452</v>
      </c>
      <c r="B36" s="11" t="s">
        <v>6</v>
      </c>
      <c r="C36" s="12" t="s">
        <v>392</v>
      </c>
      <c r="D36" s="11" t="s">
        <v>8</v>
      </c>
      <c r="E36" s="11">
        <v>150</v>
      </c>
    </row>
    <row r="37" customFormat="1" spans="1:5">
      <c r="A37" s="10">
        <v>45453</v>
      </c>
      <c r="B37" s="11" t="s">
        <v>363</v>
      </c>
      <c r="C37" s="12" t="s">
        <v>393</v>
      </c>
      <c r="D37" s="11" t="s">
        <v>37</v>
      </c>
      <c r="E37" s="11">
        <v>150</v>
      </c>
    </row>
    <row r="38" customFormat="1" spans="1:5">
      <c r="A38" s="10">
        <v>45453</v>
      </c>
      <c r="B38" s="11" t="s">
        <v>193</v>
      </c>
      <c r="C38" s="12" t="s">
        <v>394</v>
      </c>
      <c r="D38" s="11" t="s">
        <v>17</v>
      </c>
      <c r="E38" s="11">
        <v>100</v>
      </c>
    </row>
    <row r="39" customFormat="1" spans="1:5">
      <c r="A39" s="10">
        <v>45453</v>
      </c>
      <c r="B39" s="11" t="s">
        <v>163</v>
      </c>
      <c r="C39" s="12" t="s">
        <v>395</v>
      </c>
      <c r="D39" s="11" t="s">
        <v>35</v>
      </c>
      <c r="E39" s="11">
        <v>150</v>
      </c>
    </row>
    <row r="40" customFormat="1" spans="1:5">
      <c r="A40" s="10">
        <v>45453</v>
      </c>
      <c r="B40" s="11" t="s">
        <v>46</v>
      </c>
      <c r="C40" s="12" t="s">
        <v>396</v>
      </c>
      <c r="D40" s="11" t="s">
        <v>28</v>
      </c>
      <c r="E40" s="11">
        <v>150</v>
      </c>
    </row>
    <row r="41" customFormat="1" spans="1:5">
      <c r="A41" s="10">
        <v>45453</v>
      </c>
      <c r="B41" s="11" t="s">
        <v>24</v>
      </c>
      <c r="C41" s="12" t="s">
        <v>397</v>
      </c>
      <c r="D41" s="11" t="s">
        <v>26</v>
      </c>
      <c r="E41" s="11">
        <v>100</v>
      </c>
    </row>
    <row r="42" customFormat="1" spans="1:5">
      <c r="A42" s="10">
        <v>45453</v>
      </c>
      <c r="B42" s="11" t="s">
        <v>54</v>
      </c>
      <c r="C42" s="12" t="s">
        <v>398</v>
      </c>
      <c r="D42" s="11" t="s">
        <v>33</v>
      </c>
      <c r="E42" s="11">
        <v>300</v>
      </c>
    </row>
    <row r="43" customFormat="1" spans="1:5">
      <c r="A43" s="10">
        <v>45454</v>
      </c>
      <c r="B43" s="11" t="s">
        <v>57</v>
      </c>
      <c r="C43" s="12" t="s">
        <v>399</v>
      </c>
      <c r="D43" s="11" t="s">
        <v>37</v>
      </c>
      <c r="E43" s="11">
        <v>150</v>
      </c>
    </row>
    <row r="44" customFormat="1" spans="1:5">
      <c r="A44" s="10">
        <v>45454</v>
      </c>
      <c r="B44" s="11" t="s">
        <v>45</v>
      </c>
      <c r="C44" s="12" t="s">
        <v>400</v>
      </c>
      <c r="D44" s="11" t="s">
        <v>29</v>
      </c>
      <c r="E44" s="11">
        <v>150</v>
      </c>
    </row>
    <row r="45" customFormat="1" spans="1:5">
      <c r="A45" s="10">
        <v>45455</v>
      </c>
      <c r="B45" s="11" t="s">
        <v>193</v>
      </c>
      <c r="C45" s="12" t="s">
        <v>401</v>
      </c>
      <c r="D45" s="11" t="s">
        <v>17</v>
      </c>
      <c r="E45" s="11">
        <v>100</v>
      </c>
    </row>
    <row r="46" customFormat="1" spans="1:5">
      <c r="A46" s="10">
        <v>45455</v>
      </c>
      <c r="B46" s="11" t="s">
        <v>16</v>
      </c>
      <c r="C46" s="12" t="s">
        <v>402</v>
      </c>
      <c r="D46" s="11" t="s">
        <v>17</v>
      </c>
      <c r="E46" s="11">
        <v>100</v>
      </c>
    </row>
    <row r="47" customFormat="1" spans="1:5">
      <c r="A47" s="10">
        <v>45455</v>
      </c>
      <c r="B47" s="11" t="s">
        <v>262</v>
      </c>
      <c r="C47" s="12" t="s">
        <v>403</v>
      </c>
      <c r="D47" s="11" t="s">
        <v>31</v>
      </c>
      <c r="E47" s="11">
        <v>150</v>
      </c>
    </row>
    <row r="48" customFormat="1" spans="1:5">
      <c r="A48" s="10">
        <v>45455</v>
      </c>
      <c r="B48" s="11" t="s">
        <v>404</v>
      </c>
      <c r="C48" s="12" t="s">
        <v>405</v>
      </c>
      <c r="D48" s="11" t="s">
        <v>31</v>
      </c>
      <c r="E48" s="11">
        <v>300</v>
      </c>
    </row>
    <row r="49" customFormat="1" spans="1:5">
      <c r="A49" s="10">
        <v>45455</v>
      </c>
      <c r="B49" s="11" t="s">
        <v>24</v>
      </c>
      <c r="C49" s="12" t="s">
        <v>406</v>
      </c>
      <c r="D49" s="11" t="s">
        <v>26</v>
      </c>
      <c r="E49" s="11">
        <v>100</v>
      </c>
    </row>
    <row r="50" customFormat="1" spans="1:5">
      <c r="A50" s="10">
        <v>45455</v>
      </c>
      <c r="B50" s="11" t="s">
        <v>57</v>
      </c>
      <c r="C50" s="12" t="s">
        <v>407</v>
      </c>
      <c r="D50" s="11" t="s">
        <v>37</v>
      </c>
      <c r="E50" s="11">
        <v>150</v>
      </c>
    </row>
    <row r="51" customFormat="1" spans="1:5">
      <c r="A51" s="10">
        <v>45456</v>
      </c>
      <c r="B51" s="11" t="s">
        <v>21</v>
      </c>
      <c r="C51" s="12" t="s">
        <v>408</v>
      </c>
      <c r="D51" s="11" t="s">
        <v>20</v>
      </c>
      <c r="E51" s="11">
        <v>100</v>
      </c>
    </row>
    <row r="52" customFormat="1" spans="1:5">
      <c r="A52" s="10">
        <v>45456</v>
      </c>
      <c r="B52" s="11" t="s">
        <v>363</v>
      </c>
      <c r="C52" s="12" t="s">
        <v>409</v>
      </c>
      <c r="D52" s="11" t="s">
        <v>37</v>
      </c>
      <c r="E52" s="11">
        <v>150</v>
      </c>
    </row>
    <row r="53" customFormat="1" spans="1:5">
      <c r="A53" s="10">
        <v>45456</v>
      </c>
      <c r="B53" s="11" t="s">
        <v>24</v>
      </c>
      <c r="C53" s="12" t="s">
        <v>410</v>
      </c>
      <c r="D53" s="11" t="s">
        <v>26</v>
      </c>
      <c r="E53" s="11">
        <v>100</v>
      </c>
    </row>
    <row r="54" customFormat="1" spans="1:5">
      <c r="A54" s="10">
        <v>45456</v>
      </c>
      <c r="B54" s="11" t="s">
        <v>163</v>
      </c>
      <c r="C54" s="12" t="s">
        <v>115</v>
      </c>
      <c r="D54" s="11" t="s">
        <v>35</v>
      </c>
      <c r="E54" s="11">
        <v>150</v>
      </c>
    </row>
    <row r="55" customFormat="1" spans="1:5">
      <c r="A55" s="10">
        <v>45458</v>
      </c>
      <c r="B55" s="11" t="s">
        <v>46</v>
      </c>
      <c r="C55" s="12" t="s">
        <v>411</v>
      </c>
      <c r="D55" s="11" t="s">
        <v>28</v>
      </c>
      <c r="E55" s="11">
        <v>150</v>
      </c>
    </row>
    <row r="56" customFormat="1" spans="1:5">
      <c r="A56" s="10">
        <v>45459</v>
      </c>
      <c r="B56" s="11" t="s">
        <v>47</v>
      </c>
      <c r="C56" s="12" t="s">
        <v>412</v>
      </c>
      <c r="D56" s="11" t="s">
        <v>18</v>
      </c>
      <c r="E56" s="11">
        <v>150</v>
      </c>
    </row>
    <row r="57" customFormat="1" spans="1:5">
      <c r="A57" s="10">
        <v>45459</v>
      </c>
      <c r="B57" s="11" t="s">
        <v>193</v>
      </c>
      <c r="C57" s="12" t="s">
        <v>413</v>
      </c>
      <c r="D57" s="11" t="s">
        <v>17</v>
      </c>
      <c r="E57" s="11">
        <v>100</v>
      </c>
    </row>
    <row r="58" customFormat="1" spans="1:6">
      <c r="A58" s="10">
        <v>45460</v>
      </c>
      <c r="B58" s="11" t="s">
        <v>159</v>
      </c>
      <c r="C58" s="12" t="s">
        <v>414</v>
      </c>
      <c r="D58" s="11" t="s">
        <v>8</v>
      </c>
      <c r="E58" s="11">
        <v>150</v>
      </c>
      <c r="F58" t="s">
        <v>134</v>
      </c>
    </row>
    <row r="59" customFormat="1" spans="1:5">
      <c r="A59" s="10">
        <v>45462</v>
      </c>
      <c r="B59" s="11" t="s">
        <v>363</v>
      </c>
      <c r="C59" s="12" t="s">
        <v>415</v>
      </c>
      <c r="D59" s="11" t="s">
        <v>37</v>
      </c>
      <c r="E59" s="11">
        <v>150</v>
      </c>
    </row>
    <row r="60" customFormat="1" spans="1:5">
      <c r="A60" s="10">
        <v>45462</v>
      </c>
      <c r="B60" s="11" t="s">
        <v>347</v>
      </c>
      <c r="C60" s="12" t="s">
        <v>416</v>
      </c>
      <c r="D60" s="11" t="s">
        <v>37</v>
      </c>
      <c r="E60" s="11">
        <v>150</v>
      </c>
    </row>
    <row r="61" customFormat="1" spans="1:5">
      <c r="A61" s="10">
        <v>45462</v>
      </c>
      <c r="B61" s="11" t="s">
        <v>347</v>
      </c>
      <c r="C61" s="12" t="s">
        <v>417</v>
      </c>
      <c r="D61" s="11" t="s">
        <v>37</v>
      </c>
      <c r="E61" s="11">
        <v>150</v>
      </c>
    </row>
    <row r="62" customFormat="1" spans="1:5">
      <c r="A62" s="10">
        <v>45462</v>
      </c>
      <c r="B62" s="11" t="s">
        <v>363</v>
      </c>
      <c r="C62" s="12" t="s">
        <v>418</v>
      </c>
      <c r="D62" s="11" t="s">
        <v>37</v>
      </c>
      <c r="E62" s="11">
        <v>150</v>
      </c>
    </row>
    <row r="63" customFormat="1" spans="1:5">
      <c r="A63" s="10">
        <v>45462</v>
      </c>
      <c r="B63" s="11" t="s">
        <v>57</v>
      </c>
      <c r="C63" s="12" t="s">
        <v>419</v>
      </c>
      <c r="D63" s="11" t="s">
        <v>37</v>
      </c>
      <c r="E63" s="11">
        <v>150</v>
      </c>
    </row>
    <row r="64" customFormat="1" spans="1:5">
      <c r="A64" s="10">
        <v>45462</v>
      </c>
      <c r="B64" s="11" t="s">
        <v>363</v>
      </c>
      <c r="C64" s="12" t="s">
        <v>420</v>
      </c>
      <c r="D64" s="11" t="s">
        <v>37</v>
      </c>
      <c r="E64" s="11">
        <v>150</v>
      </c>
    </row>
    <row r="65" customFormat="1" spans="1:5">
      <c r="A65" s="10">
        <v>45462</v>
      </c>
      <c r="B65" s="11" t="s">
        <v>57</v>
      </c>
      <c r="C65" s="12" t="s">
        <v>228</v>
      </c>
      <c r="D65" s="11" t="s">
        <v>37</v>
      </c>
      <c r="E65" s="11">
        <v>150</v>
      </c>
    </row>
    <row r="66" customFormat="1" spans="1:5">
      <c r="A66" s="10">
        <v>45462</v>
      </c>
      <c r="B66" s="11" t="s">
        <v>71</v>
      </c>
      <c r="C66" s="12" t="s">
        <v>421</v>
      </c>
      <c r="D66" s="11" t="s">
        <v>8</v>
      </c>
      <c r="E66" s="11">
        <v>150</v>
      </c>
    </row>
    <row r="67" customFormat="1" spans="1:5">
      <c r="A67" s="10">
        <v>45462</v>
      </c>
      <c r="B67" s="11" t="s">
        <v>63</v>
      </c>
      <c r="C67" s="12" t="s">
        <v>422</v>
      </c>
      <c r="D67" s="11" t="s">
        <v>8</v>
      </c>
      <c r="E67" s="11">
        <v>150</v>
      </c>
    </row>
    <row r="68" customFormat="1" spans="1:5">
      <c r="A68" s="10">
        <v>45462</v>
      </c>
      <c r="B68" s="11" t="s">
        <v>63</v>
      </c>
      <c r="C68" s="12" t="s">
        <v>423</v>
      </c>
      <c r="D68" s="11" t="s">
        <v>8</v>
      </c>
      <c r="E68" s="11">
        <v>150</v>
      </c>
    </row>
    <row r="69" customFormat="1" spans="1:5">
      <c r="A69" s="10">
        <v>45462</v>
      </c>
      <c r="B69" s="11" t="s">
        <v>24</v>
      </c>
      <c r="C69" s="12" t="s">
        <v>424</v>
      </c>
      <c r="D69" s="11" t="s">
        <v>26</v>
      </c>
      <c r="E69" s="11">
        <v>100</v>
      </c>
    </row>
    <row r="70" customFormat="1" spans="1:5">
      <c r="A70" s="10">
        <v>45462</v>
      </c>
      <c r="B70" s="11" t="s">
        <v>54</v>
      </c>
      <c r="C70" s="12" t="s">
        <v>425</v>
      </c>
      <c r="D70" s="11" t="s">
        <v>33</v>
      </c>
      <c r="E70" s="11">
        <v>300</v>
      </c>
    </row>
    <row r="71" customFormat="1" spans="1:5">
      <c r="A71" s="10">
        <v>45462</v>
      </c>
      <c r="B71" s="11" t="s">
        <v>193</v>
      </c>
      <c r="C71" s="12" t="s">
        <v>426</v>
      </c>
      <c r="D71" s="11" t="s">
        <v>17</v>
      </c>
      <c r="E71" s="11">
        <v>100</v>
      </c>
    </row>
    <row r="72" customFormat="1" spans="1:5">
      <c r="A72" s="10">
        <v>45462</v>
      </c>
      <c r="B72" s="11" t="s">
        <v>138</v>
      </c>
      <c r="C72" s="12" t="s">
        <v>94</v>
      </c>
      <c r="D72" s="11" t="s">
        <v>17</v>
      </c>
      <c r="E72" s="11">
        <v>100</v>
      </c>
    </row>
    <row r="73" customFormat="1" spans="1:5">
      <c r="A73" s="10">
        <v>45462</v>
      </c>
      <c r="B73" s="11" t="s">
        <v>47</v>
      </c>
      <c r="C73" s="12" t="s">
        <v>427</v>
      </c>
      <c r="D73" s="11" t="s">
        <v>18</v>
      </c>
      <c r="E73" s="11">
        <v>150</v>
      </c>
    </row>
    <row r="74" customFormat="1" spans="1:5">
      <c r="A74" s="10">
        <v>45462</v>
      </c>
      <c r="B74" s="11" t="s">
        <v>250</v>
      </c>
      <c r="C74" s="12" t="s">
        <v>428</v>
      </c>
      <c r="D74" s="11" t="s">
        <v>37</v>
      </c>
      <c r="E74" s="11">
        <v>150</v>
      </c>
    </row>
    <row r="75" customFormat="1" spans="1:5">
      <c r="A75" s="10">
        <v>45462</v>
      </c>
      <c r="B75" s="11" t="s">
        <v>71</v>
      </c>
      <c r="C75" s="12" t="s">
        <v>429</v>
      </c>
      <c r="D75" s="11" t="s">
        <v>8</v>
      </c>
      <c r="E75" s="11">
        <v>150</v>
      </c>
    </row>
    <row r="76" customFormat="1" spans="1:5">
      <c r="A76" s="10">
        <v>45463</v>
      </c>
      <c r="B76" s="11" t="s">
        <v>138</v>
      </c>
      <c r="C76" s="12" t="s">
        <v>430</v>
      </c>
      <c r="D76" s="11" t="s">
        <v>17</v>
      </c>
      <c r="E76" s="11">
        <v>100</v>
      </c>
    </row>
    <row r="77" customFormat="1" spans="1:5">
      <c r="A77" s="10">
        <v>45463</v>
      </c>
      <c r="B77" s="11" t="s">
        <v>30</v>
      </c>
      <c r="C77" s="12" t="s">
        <v>431</v>
      </c>
      <c r="D77" s="11" t="s">
        <v>20</v>
      </c>
      <c r="E77" s="11">
        <v>150</v>
      </c>
    </row>
    <row r="78" customFormat="1" spans="1:5">
      <c r="A78" s="10">
        <v>45463</v>
      </c>
      <c r="B78" s="11" t="s">
        <v>46</v>
      </c>
      <c r="C78" s="12" t="s">
        <v>432</v>
      </c>
      <c r="D78" s="11" t="s">
        <v>28</v>
      </c>
      <c r="E78" s="11">
        <v>300</v>
      </c>
    </row>
    <row r="79" customFormat="1" spans="1:5">
      <c r="A79" s="10">
        <v>45463</v>
      </c>
      <c r="B79" s="11" t="s">
        <v>71</v>
      </c>
      <c r="C79" s="12" t="s">
        <v>433</v>
      </c>
      <c r="D79" s="11" t="s">
        <v>8</v>
      </c>
      <c r="E79" s="11">
        <v>150</v>
      </c>
    </row>
    <row r="80" customFormat="1" spans="1:5">
      <c r="A80" s="10">
        <v>45463</v>
      </c>
      <c r="B80" s="11" t="s">
        <v>47</v>
      </c>
      <c r="C80" s="12" t="s">
        <v>434</v>
      </c>
      <c r="D80" s="11" t="s">
        <v>18</v>
      </c>
      <c r="E80" s="11">
        <v>150</v>
      </c>
    </row>
    <row r="81" customFormat="1" spans="1:5">
      <c r="A81" s="10">
        <v>45463</v>
      </c>
      <c r="B81" s="11" t="s">
        <v>63</v>
      </c>
      <c r="C81" s="12" t="s">
        <v>435</v>
      </c>
      <c r="D81" s="11" t="s">
        <v>8</v>
      </c>
      <c r="E81" s="11">
        <v>150</v>
      </c>
    </row>
    <row r="82" customFormat="1" spans="1:5">
      <c r="A82" s="10">
        <v>45464</v>
      </c>
      <c r="B82" s="11" t="s">
        <v>193</v>
      </c>
      <c r="C82" s="12" t="s">
        <v>436</v>
      </c>
      <c r="D82" s="11" t="s">
        <v>17</v>
      </c>
      <c r="E82" s="11">
        <v>100</v>
      </c>
    </row>
    <row r="83" customFormat="1" spans="1:5">
      <c r="A83" s="10">
        <v>45464</v>
      </c>
      <c r="B83" s="11" t="s">
        <v>363</v>
      </c>
      <c r="C83" s="12" t="s">
        <v>437</v>
      </c>
      <c r="D83" s="11" t="s">
        <v>37</v>
      </c>
      <c r="E83" s="11">
        <v>150</v>
      </c>
    </row>
    <row r="84" customFormat="1" spans="1:5">
      <c r="A84" s="10">
        <v>45464</v>
      </c>
      <c r="B84" s="11" t="s">
        <v>47</v>
      </c>
      <c r="C84" s="12" t="s">
        <v>438</v>
      </c>
      <c r="D84" s="11" t="s">
        <v>18</v>
      </c>
      <c r="E84" s="11">
        <v>150</v>
      </c>
    </row>
    <row r="85" customFormat="1" spans="1:5">
      <c r="A85" s="10">
        <v>45465</v>
      </c>
      <c r="B85" s="11" t="s">
        <v>21</v>
      </c>
      <c r="C85" s="12" t="s">
        <v>439</v>
      </c>
      <c r="D85" s="11" t="s">
        <v>20</v>
      </c>
      <c r="E85" s="11">
        <v>50</v>
      </c>
    </row>
    <row r="86" customFormat="1" spans="1:5">
      <c r="A86" s="10">
        <v>45465</v>
      </c>
      <c r="B86" s="11" t="s">
        <v>57</v>
      </c>
      <c r="C86" s="12" t="s">
        <v>440</v>
      </c>
      <c r="D86" s="11" t="s">
        <v>37</v>
      </c>
      <c r="E86" s="11">
        <v>150</v>
      </c>
    </row>
    <row r="87" customFormat="1" spans="1:5">
      <c r="A87" s="10">
        <v>45465</v>
      </c>
      <c r="B87" s="11" t="s">
        <v>46</v>
      </c>
      <c r="C87" s="12" t="s">
        <v>441</v>
      </c>
      <c r="D87" s="11" t="s">
        <v>28</v>
      </c>
      <c r="E87" s="11">
        <v>150</v>
      </c>
    </row>
    <row r="88" customFormat="1" spans="1:5">
      <c r="A88" s="10">
        <v>45465</v>
      </c>
      <c r="B88" s="11" t="s">
        <v>404</v>
      </c>
      <c r="C88" s="12" t="s">
        <v>442</v>
      </c>
      <c r="D88" s="11" t="s">
        <v>31</v>
      </c>
      <c r="E88" s="11">
        <v>400</v>
      </c>
    </row>
    <row r="89" customFormat="1" spans="1:5">
      <c r="A89" s="10">
        <v>45466</v>
      </c>
      <c r="B89" s="11" t="s">
        <v>54</v>
      </c>
      <c r="C89" s="12" t="s">
        <v>443</v>
      </c>
      <c r="D89" s="11" t="s">
        <v>33</v>
      </c>
      <c r="E89" s="11">
        <v>350</v>
      </c>
    </row>
    <row r="90" customFormat="1" spans="1:5">
      <c r="A90" s="10">
        <v>45466</v>
      </c>
      <c r="B90" s="11" t="s">
        <v>139</v>
      </c>
      <c r="C90" s="12" t="s">
        <v>315</v>
      </c>
      <c r="D90" s="11" t="s">
        <v>33</v>
      </c>
      <c r="E90" s="11">
        <v>150</v>
      </c>
    </row>
    <row r="91" customFormat="1" spans="1:5">
      <c r="A91" s="10">
        <v>45466</v>
      </c>
      <c r="B91" s="11" t="s">
        <v>30</v>
      </c>
      <c r="C91" s="12" t="s">
        <v>444</v>
      </c>
      <c r="D91" s="11" t="s">
        <v>20</v>
      </c>
      <c r="E91" s="11">
        <v>150</v>
      </c>
    </row>
    <row r="92" customFormat="1" spans="1:5">
      <c r="A92" s="10">
        <v>45466</v>
      </c>
      <c r="B92" s="11" t="s">
        <v>47</v>
      </c>
      <c r="C92" s="12" t="s">
        <v>445</v>
      </c>
      <c r="D92" s="11" t="s">
        <v>18</v>
      </c>
      <c r="E92" s="11">
        <v>150</v>
      </c>
    </row>
    <row r="93" customFormat="1" spans="1:5">
      <c r="A93" s="10">
        <v>45467</v>
      </c>
      <c r="B93" s="11" t="s">
        <v>363</v>
      </c>
      <c r="C93" s="12" t="s">
        <v>446</v>
      </c>
      <c r="D93" s="11" t="s">
        <v>37</v>
      </c>
      <c r="E93" s="11">
        <v>150</v>
      </c>
    </row>
    <row r="94" customFormat="1" spans="1:5">
      <c r="A94" s="10">
        <v>45467</v>
      </c>
      <c r="B94" s="11" t="s">
        <v>123</v>
      </c>
      <c r="C94" s="12" t="s">
        <v>447</v>
      </c>
      <c r="D94" s="11" t="s">
        <v>17</v>
      </c>
      <c r="E94" s="11">
        <v>100</v>
      </c>
    </row>
    <row r="95" customFormat="1" spans="1:5">
      <c r="A95" s="10">
        <v>45467</v>
      </c>
      <c r="B95" s="11" t="s">
        <v>6</v>
      </c>
      <c r="C95" s="12" t="s">
        <v>448</v>
      </c>
      <c r="D95" s="11" t="s">
        <v>8</v>
      </c>
      <c r="E95" s="11">
        <v>150</v>
      </c>
    </row>
    <row r="96" customFormat="1" spans="1:5">
      <c r="A96" s="10">
        <v>45468</v>
      </c>
      <c r="B96" s="11" t="s">
        <v>138</v>
      </c>
      <c r="C96" s="12" t="s">
        <v>360</v>
      </c>
      <c r="D96" s="11" t="s">
        <v>17</v>
      </c>
      <c r="E96" s="11">
        <v>100</v>
      </c>
    </row>
    <row r="97" customFormat="1" spans="1:5">
      <c r="A97" s="10">
        <v>45468</v>
      </c>
      <c r="B97" s="11" t="s">
        <v>449</v>
      </c>
      <c r="C97" s="12" t="s">
        <v>67</v>
      </c>
      <c r="D97" s="11" t="s">
        <v>125</v>
      </c>
      <c r="E97" s="11">
        <v>150</v>
      </c>
    </row>
    <row r="98" customFormat="1" spans="1:5">
      <c r="A98" s="10">
        <v>45468</v>
      </c>
      <c r="B98" s="11" t="s">
        <v>57</v>
      </c>
      <c r="C98" s="12" t="s">
        <v>450</v>
      </c>
      <c r="D98" s="11" t="s">
        <v>37</v>
      </c>
      <c r="E98" s="11">
        <v>150</v>
      </c>
    </row>
    <row r="99" customFormat="1" spans="1:5">
      <c r="A99" s="10">
        <v>45468</v>
      </c>
      <c r="B99" s="11" t="s">
        <v>363</v>
      </c>
      <c r="C99" s="12" t="s">
        <v>451</v>
      </c>
      <c r="D99" s="11" t="s">
        <v>37</v>
      </c>
      <c r="E99" s="11">
        <v>150</v>
      </c>
    </row>
    <row r="100" customFormat="1" spans="1:5">
      <c r="A100" s="10">
        <v>45468</v>
      </c>
      <c r="B100" s="11" t="s">
        <v>159</v>
      </c>
      <c r="C100" s="12" t="s">
        <v>452</v>
      </c>
      <c r="D100" s="11" t="s">
        <v>8</v>
      </c>
      <c r="E100" s="11">
        <v>150</v>
      </c>
    </row>
    <row r="101" customFormat="1" spans="1:5">
      <c r="A101" s="10">
        <v>45468</v>
      </c>
      <c r="B101" s="11" t="s">
        <v>47</v>
      </c>
      <c r="C101" s="12" t="s">
        <v>453</v>
      </c>
      <c r="D101" s="11" t="s">
        <v>18</v>
      </c>
      <c r="E101" s="11">
        <v>150</v>
      </c>
    </row>
    <row r="102" customFormat="1" spans="1:5">
      <c r="A102" s="10">
        <v>45468</v>
      </c>
      <c r="B102" s="11" t="s">
        <v>54</v>
      </c>
      <c r="C102" s="12" t="s">
        <v>443</v>
      </c>
      <c r="D102" s="11" t="s">
        <v>33</v>
      </c>
      <c r="E102" s="11">
        <v>300</v>
      </c>
    </row>
    <row r="103" customFormat="1" spans="1:5">
      <c r="A103" s="10">
        <v>45468</v>
      </c>
      <c r="B103" s="11" t="s">
        <v>24</v>
      </c>
      <c r="C103" s="12" t="s">
        <v>454</v>
      </c>
      <c r="D103" s="11" t="s">
        <v>26</v>
      </c>
      <c r="E103" s="11">
        <v>100</v>
      </c>
    </row>
    <row r="104" customFormat="1" spans="1:6">
      <c r="A104" s="10">
        <v>45468</v>
      </c>
      <c r="B104" s="11" t="s">
        <v>71</v>
      </c>
      <c r="C104" s="12" t="s">
        <v>455</v>
      </c>
      <c r="D104" s="11" t="s">
        <v>8</v>
      </c>
      <c r="E104" s="11">
        <v>150</v>
      </c>
      <c r="F104" t="s">
        <v>96</v>
      </c>
    </row>
    <row r="105" customFormat="1" spans="1:5">
      <c r="A105" s="10">
        <v>45470</v>
      </c>
      <c r="B105" s="11" t="s">
        <v>456</v>
      </c>
      <c r="C105" s="12" t="s">
        <v>207</v>
      </c>
      <c r="D105" s="11" t="s">
        <v>31</v>
      </c>
      <c r="E105" s="11">
        <v>300</v>
      </c>
    </row>
    <row r="106" customFormat="1" spans="1:5">
      <c r="A106" s="10">
        <v>45470</v>
      </c>
      <c r="B106" s="11" t="s">
        <v>123</v>
      </c>
      <c r="C106" s="12" t="s">
        <v>457</v>
      </c>
      <c r="D106" s="11" t="s">
        <v>17</v>
      </c>
      <c r="E106" s="11">
        <v>100</v>
      </c>
    </row>
    <row r="107" customFormat="1" spans="1:5">
      <c r="A107" s="10">
        <v>45471</v>
      </c>
      <c r="B107" s="11" t="s">
        <v>363</v>
      </c>
      <c r="C107" s="12" t="s">
        <v>458</v>
      </c>
      <c r="D107" s="11" t="s">
        <v>37</v>
      </c>
      <c r="E107" s="11">
        <v>150</v>
      </c>
    </row>
    <row r="108" customFormat="1" spans="1:5">
      <c r="A108" s="10">
        <v>45471</v>
      </c>
      <c r="B108" s="11" t="s">
        <v>363</v>
      </c>
      <c r="C108" s="12" t="s">
        <v>459</v>
      </c>
      <c r="D108" s="11" t="s">
        <v>37</v>
      </c>
      <c r="E108" s="11">
        <v>150</v>
      </c>
    </row>
    <row r="109" customFormat="1" spans="1:5">
      <c r="A109" s="10">
        <v>45471</v>
      </c>
      <c r="B109" s="11" t="s">
        <v>460</v>
      </c>
      <c r="C109" s="12" t="s">
        <v>377</v>
      </c>
      <c r="D109" s="11" t="s">
        <v>37</v>
      </c>
      <c r="E109" s="11">
        <v>150</v>
      </c>
    </row>
    <row r="110" customFormat="1" spans="1:5">
      <c r="A110" s="10">
        <v>45471</v>
      </c>
      <c r="B110" s="11" t="s">
        <v>57</v>
      </c>
      <c r="C110" s="12" t="s">
        <v>461</v>
      </c>
      <c r="D110" s="11" t="s">
        <v>37</v>
      </c>
      <c r="E110" s="11">
        <v>150</v>
      </c>
    </row>
    <row r="111" customFormat="1" spans="1:5">
      <c r="A111" s="10">
        <v>45471</v>
      </c>
      <c r="B111" s="11" t="s">
        <v>363</v>
      </c>
      <c r="C111" s="12" t="s">
        <v>462</v>
      </c>
      <c r="D111" s="11" t="s">
        <v>37</v>
      </c>
      <c r="E111" s="11">
        <v>150</v>
      </c>
    </row>
    <row r="112" customFormat="1" spans="1:5">
      <c r="A112" s="10">
        <v>45471</v>
      </c>
      <c r="B112" s="11" t="s">
        <v>46</v>
      </c>
      <c r="C112" s="12" t="s">
        <v>463</v>
      </c>
      <c r="D112" s="11" t="s">
        <v>28</v>
      </c>
      <c r="E112" s="11">
        <v>150</v>
      </c>
    </row>
    <row r="113" customFormat="1" spans="1:5">
      <c r="A113" s="10">
        <v>45471</v>
      </c>
      <c r="B113" s="11" t="s">
        <v>46</v>
      </c>
      <c r="C113" s="12" t="s">
        <v>464</v>
      </c>
      <c r="D113" s="11" t="s">
        <v>28</v>
      </c>
      <c r="E113" s="11">
        <v>150</v>
      </c>
    </row>
    <row r="114" customFormat="1" spans="1:5">
      <c r="A114" s="10">
        <v>45471</v>
      </c>
      <c r="B114" s="11" t="s">
        <v>296</v>
      </c>
      <c r="C114" s="12" t="s">
        <v>465</v>
      </c>
      <c r="D114" s="11" t="s">
        <v>125</v>
      </c>
      <c r="E114" s="11">
        <v>150</v>
      </c>
    </row>
    <row r="115" customFormat="1" spans="1:5">
      <c r="A115" s="10">
        <v>45471</v>
      </c>
      <c r="B115" s="11" t="s">
        <v>319</v>
      </c>
      <c r="C115" s="12" t="s">
        <v>466</v>
      </c>
      <c r="D115" s="11" t="s">
        <v>125</v>
      </c>
      <c r="E115" s="11">
        <v>150</v>
      </c>
    </row>
    <row r="116" customFormat="1" spans="1:5">
      <c r="A116" s="10">
        <v>45471</v>
      </c>
      <c r="B116" s="11" t="s">
        <v>127</v>
      </c>
      <c r="C116" s="12" t="s">
        <v>467</v>
      </c>
      <c r="D116" s="11" t="s">
        <v>125</v>
      </c>
      <c r="E116" s="11">
        <v>150</v>
      </c>
    </row>
    <row r="117" customFormat="1" spans="1:5">
      <c r="A117" s="10">
        <v>45471</v>
      </c>
      <c r="B117" s="11" t="s">
        <v>468</v>
      </c>
      <c r="C117" s="12" t="s">
        <v>469</v>
      </c>
      <c r="D117" s="11" t="s">
        <v>125</v>
      </c>
      <c r="E117" s="11">
        <v>150</v>
      </c>
    </row>
    <row r="118" customFormat="1" spans="1:5">
      <c r="A118" s="10">
        <v>45471</v>
      </c>
      <c r="B118" s="11" t="s">
        <v>307</v>
      </c>
      <c r="C118" s="12" t="s">
        <v>470</v>
      </c>
      <c r="D118" s="11" t="s">
        <v>125</v>
      </c>
      <c r="E118" s="11">
        <v>150</v>
      </c>
    </row>
    <row r="119" customFormat="1" spans="1:5">
      <c r="A119" s="10">
        <v>45471</v>
      </c>
      <c r="B119" s="11" t="s">
        <v>471</v>
      </c>
      <c r="C119" s="12" t="s">
        <v>377</v>
      </c>
      <c r="D119" s="11" t="s">
        <v>125</v>
      </c>
      <c r="E119" s="11">
        <v>150</v>
      </c>
    </row>
    <row r="120" customFormat="1" spans="1:5">
      <c r="A120" s="10">
        <v>45471</v>
      </c>
      <c r="B120" s="11" t="s">
        <v>318</v>
      </c>
      <c r="C120" s="12" t="s">
        <v>373</v>
      </c>
      <c r="D120" s="11" t="s">
        <v>125</v>
      </c>
      <c r="E120" s="11">
        <v>150</v>
      </c>
    </row>
    <row r="121" customFormat="1" spans="1:5">
      <c r="A121" s="10">
        <v>45471</v>
      </c>
      <c r="B121" s="11" t="s">
        <v>71</v>
      </c>
      <c r="C121" s="12" t="s">
        <v>472</v>
      </c>
      <c r="D121" s="11" t="s">
        <v>8</v>
      </c>
      <c r="E121" s="11">
        <v>150</v>
      </c>
    </row>
    <row r="122" customFormat="1" spans="1:5">
      <c r="A122" s="10">
        <v>45471</v>
      </c>
      <c r="B122" s="11" t="s">
        <v>16</v>
      </c>
      <c r="C122" s="12" t="s">
        <v>473</v>
      </c>
      <c r="D122" s="11" t="s">
        <v>17</v>
      </c>
      <c r="E122" s="11">
        <v>100</v>
      </c>
    </row>
    <row r="123" customFormat="1" spans="1:5">
      <c r="A123" s="10">
        <v>45472</v>
      </c>
      <c r="B123" s="11" t="s">
        <v>57</v>
      </c>
      <c r="C123" s="12" t="s">
        <v>474</v>
      </c>
      <c r="D123" s="11" t="s">
        <v>37</v>
      </c>
      <c r="E123" s="11">
        <v>150</v>
      </c>
    </row>
    <row r="124" customFormat="1" spans="1:5">
      <c r="A124" s="10">
        <v>45472</v>
      </c>
      <c r="B124" s="11" t="s">
        <v>71</v>
      </c>
      <c r="C124" s="12" t="s">
        <v>475</v>
      </c>
      <c r="D124" s="11" t="s">
        <v>8</v>
      </c>
      <c r="E124" s="11">
        <v>150</v>
      </c>
    </row>
    <row r="125" customFormat="1" spans="1:5">
      <c r="A125" s="10">
        <v>45472</v>
      </c>
      <c r="B125" s="11" t="s">
        <v>305</v>
      </c>
      <c r="C125" s="12" t="s">
        <v>476</v>
      </c>
      <c r="D125" s="11" t="s">
        <v>125</v>
      </c>
      <c r="E125" s="11">
        <v>150</v>
      </c>
    </row>
    <row r="126" customFormat="1" spans="1:5">
      <c r="A126" s="10">
        <v>45473</v>
      </c>
      <c r="B126" s="11" t="s">
        <v>21</v>
      </c>
      <c r="C126" s="12" t="s">
        <v>477</v>
      </c>
      <c r="D126" s="11" t="s">
        <v>20</v>
      </c>
      <c r="E126" s="11">
        <v>300</v>
      </c>
    </row>
    <row r="127" customFormat="1" spans="1:5">
      <c r="A127" s="10">
        <v>45473</v>
      </c>
      <c r="B127" s="11" t="s">
        <v>193</v>
      </c>
      <c r="C127" s="12" t="s">
        <v>478</v>
      </c>
      <c r="D127" s="11" t="s">
        <v>17</v>
      </c>
      <c r="E127" s="11">
        <v>100</v>
      </c>
    </row>
    <row r="128" customFormat="1" spans="1:5">
      <c r="A128" s="10">
        <v>45473</v>
      </c>
      <c r="B128" s="11" t="s">
        <v>123</v>
      </c>
      <c r="C128" s="12" t="s">
        <v>479</v>
      </c>
      <c r="D128" s="11" t="s">
        <v>17</v>
      </c>
      <c r="E128" s="11">
        <v>100</v>
      </c>
    </row>
    <row r="129" customFormat="1" spans="1:5">
      <c r="A129" s="10">
        <v>45473</v>
      </c>
      <c r="B129" s="11" t="s">
        <v>300</v>
      </c>
      <c r="C129" s="12" t="s">
        <v>480</v>
      </c>
      <c r="D129" s="11" t="s">
        <v>125</v>
      </c>
      <c r="E129" s="11">
        <v>150</v>
      </c>
    </row>
    <row r="130" customFormat="1" spans="1:5">
      <c r="A130" s="10">
        <v>45473</v>
      </c>
      <c r="B130" s="11" t="s">
        <v>54</v>
      </c>
      <c r="C130" s="12" t="s">
        <v>110</v>
      </c>
      <c r="D130" s="11" t="s">
        <v>33</v>
      </c>
      <c r="E130" s="11">
        <v>300</v>
      </c>
    </row>
  </sheetData>
  <mergeCells count="1">
    <mergeCell ref="H1:K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3"/>
  <sheetViews>
    <sheetView workbookViewId="0">
      <selection activeCell="A1" sqref="$A1:$XFD1048576"/>
    </sheetView>
  </sheetViews>
  <sheetFormatPr defaultColWidth="9.23076923076923" defaultRowHeight="16.8"/>
  <cols>
    <col min="1" max="1" width="8" customWidth="1"/>
    <col min="2" max="2" width="35.3076923076923" customWidth="1"/>
    <col min="3" max="3" width="19.6923076923077" customWidth="1"/>
    <col min="4" max="4" width="7.20192307692308" customWidth="1"/>
    <col min="5" max="5" width="11.2115384615385" customWidth="1"/>
    <col min="9" max="9" width="17.625" customWidth="1"/>
    <col min="10" max="10" width="18.5865384615385" customWidth="1"/>
    <col min="11" max="11" width="19.2211538461538" customWidth="1"/>
  </cols>
  <sheetData>
    <row r="1" customFormat="1" ht="17.6" spans="1:16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4" t="s">
        <v>481</v>
      </c>
      <c r="I1" s="14"/>
      <c r="J1" s="14"/>
      <c r="K1" s="14"/>
      <c r="O1">
        <v>160</v>
      </c>
      <c r="P1" t="s">
        <v>482</v>
      </c>
    </row>
    <row r="2" customFormat="1" ht="17.6" spans="1:16">
      <c r="A2" s="4">
        <v>45474</v>
      </c>
      <c r="B2" s="5" t="s">
        <v>24</v>
      </c>
      <c r="C2" s="6" t="s">
        <v>483</v>
      </c>
      <c r="D2" s="5" t="s">
        <v>26</v>
      </c>
      <c r="E2" s="5">
        <v>100</v>
      </c>
      <c r="H2" s="15" t="s">
        <v>3</v>
      </c>
      <c r="I2" s="15" t="s">
        <v>9</v>
      </c>
      <c r="J2" s="15" t="s">
        <v>10</v>
      </c>
      <c r="K2" s="22" t="s">
        <v>11</v>
      </c>
      <c r="O2">
        <v>45</v>
      </c>
      <c r="P2" t="s">
        <v>482</v>
      </c>
    </row>
    <row r="3" customFormat="1" spans="1:16">
      <c r="A3" s="4">
        <v>45474</v>
      </c>
      <c r="B3" s="5" t="s">
        <v>47</v>
      </c>
      <c r="C3" s="6" t="s">
        <v>484</v>
      </c>
      <c r="D3" s="5" t="s">
        <v>18</v>
      </c>
      <c r="E3" s="5">
        <v>150</v>
      </c>
      <c r="H3" s="16" t="s">
        <v>15</v>
      </c>
      <c r="I3" s="16">
        <v>255</v>
      </c>
      <c r="J3" s="16">
        <f>SUMIFS(E2:E200,D2:D200,"嘉兴")</f>
        <v>400</v>
      </c>
      <c r="K3" s="50">
        <f t="shared" ref="K3:K16" si="0">J3/I3</f>
        <v>1.56862745098039</v>
      </c>
      <c r="O3">
        <v>46</v>
      </c>
      <c r="P3" t="s">
        <v>485</v>
      </c>
    </row>
    <row r="4" customFormat="1" spans="1:11">
      <c r="A4" s="4">
        <v>45474</v>
      </c>
      <c r="B4" s="5" t="s">
        <v>6</v>
      </c>
      <c r="C4" s="6" t="s">
        <v>486</v>
      </c>
      <c r="D4" s="5" t="s">
        <v>8</v>
      </c>
      <c r="E4" s="5">
        <v>150</v>
      </c>
      <c r="H4" s="16" t="s">
        <v>18</v>
      </c>
      <c r="I4" s="16">
        <v>372</v>
      </c>
      <c r="J4" s="16">
        <f>SUMIFS(E2:E200,D2:D200,"南昌")</f>
        <v>900</v>
      </c>
      <c r="K4" s="50">
        <f t="shared" si="0"/>
        <v>2.41935483870968</v>
      </c>
    </row>
    <row r="5" customFormat="1" spans="1:11">
      <c r="A5" s="4">
        <v>45474</v>
      </c>
      <c r="B5" s="5" t="s">
        <v>159</v>
      </c>
      <c r="C5" s="6" t="s">
        <v>487</v>
      </c>
      <c r="D5" s="5" t="s">
        <v>8</v>
      </c>
      <c r="E5" s="5">
        <v>150</v>
      </c>
      <c r="H5" s="16" t="s">
        <v>20</v>
      </c>
      <c r="I5" s="16">
        <v>1396</v>
      </c>
      <c r="J5" s="16">
        <f>SUMIFS(E2:E200,D2:D200,"宁波")</f>
        <v>400</v>
      </c>
      <c r="K5" s="50">
        <f t="shared" si="0"/>
        <v>0.286532951289398</v>
      </c>
    </row>
    <row r="6" customFormat="1" spans="1:11">
      <c r="A6" s="4">
        <v>45474</v>
      </c>
      <c r="B6" s="5" t="s">
        <v>488</v>
      </c>
      <c r="C6" s="6" t="s">
        <v>489</v>
      </c>
      <c r="D6" s="5" t="s">
        <v>37</v>
      </c>
      <c r="E6" s="5">
        <v>300</v>
      </c>
      <c r="H6" s="16" t="s">
        <v>8</v>
      </c>
      <c r="I6" s="16">
        <v>886</v>
      </c>
      <c r="J6" s="16">
        <f>SUMIFS(E2:E200,D2:D200,"天津")</f>
        <v>2550</v>
      </c>
      <c r="K6" s="50">
        <f t="shared" si="0"/>
        <v>2.87810383747178</v>
      </c>
    </row>
    <row r="7" customFormat="1" spans="1:11">
      <c r="A7" s="4">
        <v>45474</v>
      </c>
      <c r="B7" s="5" t="s">
        <v>490</v>
      </c>
      <c r="C7" s="6" t="s">
        <v>491</v>
      </c>
      <c r="D7" s="5" t="s">
        <v>125</v>
      </c>
      <c r="E7" s="5">
        <v>150</v>
      </c>
      <c r="H7" s="16" t="s">
        <v>17</v>
      </c>
      <c r="I7" s="16">
        <v>1630</v>
      </c>
      <c r="J7" s="16">
        <f>SUMIFS(E7:E200,D7:D200,"郑州")</f>
        <v>2250</v>
      </c>
      <c r="K7" s="50">
        <f t="shared" si="0"/>
        <v>1.38036809815951</v>
      </c>
    </row>
    <row r="8" customFormat="1" spans="1:11">
      <c r="A8" s="4">
        <v>45474</v>
      </c>
      <c r="B8" s="5" t="s">
        <v>345</v>
      </c>
      <c r="C8" s="6"/>
      <c r="D8" s="5" t="s">
        <v>125</v>
      </c>
      <c r="E8" s="5">
        <v>150</v>
      </c>
      <c r="H8" s="16" t="s">
        <v>28</v>
      </c>
      <c r="I8" s="16">
        <v>356</v>
      </c>
      <c r="J8" s="16">
        <f>SUMIFS(E2:E200,D2:D200,"中山")</f>
        <v>300</v>
      </c>
      <c r="K8" s="50">
        <f t="shared" si="0"/>
        <v>0.842696629213483</v>
      </c>
    </row>
    <row r="9" customFormat="1" spans="1:11">
      <c r="A9" s="4">
        <v>45474</v>
      </c>
      <c r="B9" s="5" t="s">
        <v>57</v>
      </c>
      <c r="C9" s="6" t="s">
        <v>377</v>
      </c>
      <c r="D9" s="5" t="s">
        <v>37</v>
      </c>
      <c r="E9" s="5">
        <v>150</v>
      </c>
      <c r="H9" s="16" t="s">
        <v>29</v>
      </c>
      <c r="I9" s="16">
        <v>497</v>
      </c>
      <c r="J9" s="16">
        <f>SUMIFS(E2:E200,D2:D200,"珠海")</f>
        <v>300</v>
      </c>
      <c r="K9" s="50">
        <f t="shared" si="0"/>
        <v>0.603621730382294</v>
      </c>
    </row>
    <row r="10" customFormat="1" spans="1:11">
      <c r="A10" s="4">
        <v>45474</v>
      </c>
      <c r="B10" s="5" t="s">
        <v>316</v>
      </c>
      <c r="C10" s="6" t="s">
        <v>492</v>
      </c>
      <c r="D10" s="5" t="s">
        <v>125</v>
      </c>
      <c r="E10" s="5">
        <v>150</v>
      </c>
      <c r="H10" s="16" t="s">
        <v>31</v>
      </c>
      <c r="I10" s="16">
        <v>4904</v>
      </c>
      <c r="J10" s="16">
        <f>SUMIFS(E2:E200,D2:D200,"上海")</f>
        <v>2870</v>
      </c>
      <c r="K10" s="50">
        <f t="shared" si="0"/>
        <v>0.585236541598695</v>
      </c>
    </row>
    <row r="11" customFormat="1" spans="1:11">
      <c r="A11" s="4">
        <v>45474</v>
      </c>
      <c r="B11" s="5" t="s">
        <v>493</v>
      </c>
      <c r="C11" s="6" t="s">
        <v>494</v>
      </c>
      <c r="D11" s="5" t="s">
        <v>31</v>
      </c>
      <c r="E11" s="5">
        <v>300</v>
      </c>
      <c r="H11" s="16" t="s">
        <v>33</v>
      </c>
      <c r="I11" s="16">
        <v>837</v>
      </c>
      <c r="J11" s="16">
        <f>SUMIFS(E2:E200,D2:D200,"北京")</f>
        <v>1800</v>
      </c>
      <c r="K11" s="50">
        <f t="shared" si="0"/>
        <v>2.1505376344086</v>
      </c>
    </row>
    <row r="12" customFormat="1" spans="1:11">
      <c r="A12" s="4">
        <v>45474</v>
      </c>
      <c r="B12" s="5" t="s">
        <v>495</v>
      </c>
      <c r="C12" s="6" t="s">
        <v>496</v>
      </c>
      <c r="D12" s="5" t="s">
        <v>37</v>
      </c>
      <c r="E12" s="5">
        <v>600</v>
      </c>
      <c r="H12" s="16" t="s">
        <v>35</v>
      </c>
      <c r="I12" s="16">
        <v>1139</v>
      </c>
      <c r="J12" s="16">
        <f>SUMIFS(E2:E200,D2:D200,"南京")</f>
        <v>650</v>
      </c>
      <c r="K12" s="50">
        <f t="shared" si="0"/>
        <v>0.570676031606673</v>
      </c>
    </row>
    <row r="13" customFormat="1" spans="1:11">
      <c r="A13" s="4">
        <v>45474</v>
      </c>
      <c r="B13" s="5" t="s">
        <v>21</v>
      </c>
      <c r="C13" s="6" t="s">
        <v>497</v>
      </c>
      <c r="D13" s="5" t="s">
        <v>20</v>
      </c>
      <c r="E13" s="5">
        <v>50</v>
      </c>
      <c r="H13" s="17" t="s">
        <v>26</v>
      </c>
      <c r="I13" s="17">
        <v>400</v>
      </c>
      <c r="J13" s="16">
        <f>SUMIFS(E2:E200,D2:D200,"温州")</f>
        <v>900</v>
      </c>
      <c r="K13" s="50">
        <f t="shared" si="0"/>
        <v>2.25</v>
      </c>
    </row>
    <row r="14" customFormat="1" spans="1:11">
      <c r="A14" s="4">
        <v>45474</v>
      </c>
      <c r="B14" s="5" t="s">
        <v>363</v>
      </c>
      <c r="C14" s="6" t="s">
        <v>498</v>
      </c>
      <c r="D14" s="5" t="s">
        <v>37</v>
      </c>
      <c r="E14" s="5">
        <v>150</v>
      </c>
      <c r="H14" s="17" t="s">
        <v>125</v>
      </c>
      <c r="I14" s="17">
        <v>6134</v>
      </c>
      <c r="J14" s="16">
        <f>SUMIFS(E2:E200,D2:D200,"深圳")</f>
        <v>4050</v>
      </c>
      <c r="K14" s="50">
        <f t="shared" si="0"/>
        <v>0.660254320182589</v>
      </c>
    </row>
    <row r="15" customFormat="1" spans="1:11">
      <c r="A15" s="4">
        <v>45475</v>
      </c>
      <c r="B15" s="5" t="s">
        <v>63</v>
      </c>
      <c r="C15" s="6" t="s">
        <v>455</v>
      </c>
      <c r="D15" s="5" t="s">
        <v>8</v>
      </c>
      <c r="E15" s="5">
        <v>150</v>
      </c>
      <c r="H15" s="17" t="s">
        <v>37</v>
      </c>
      <c r="I15" s="17">
        <v>4541</v>
      </c>
      <c r="J15" s="16">
        <f>SUMIFS(E3:E200,D3:D200,"合肥")</f>
        <v>5250</v>
      </c>
      <c r="K15" s="50">
        <f t="shared" si="0"/>
        <v>1.15613301035014</v>
      </c>
    </row>
    <row r="16" customFormat="1" spans="1:11">
      <c r="A16" s="4">
        <v>45475</v>
      </c>
      <c r="B16" s="5" t="s">
        <v>386</v>
      </c>
      <c r="C16" s="6" t="s">
        <v>13</v>
      </c>
      <c r="D16" s="5" t="s">
        <v>388</v>
      </c>
      <c r="E16" s="5">
        <v>150</v>
      </c>
      <c r="H16" s="18" t="s">
        <v>40</v>
      </c>
      <c r="I16" s="18">
        <f>SUM(I3:I15)</f>
        <v>23347</v>
      </c>
      <c r="J16" s="18">
        <f>SUM(J3:J15)</f>
        <v>22620</v>
      </c>
      <c r="K16" s="51">
        <f t="shared" si="0"/>
        <v>0.96886109564398</v>
      </c>
    </row>
    <row r="17" customFormat="1" spans="1:5">
      <c r="A17" s="4">
        <v>45476</v>
      </c>
      <c r="B17" s="5" t="s">
        <v>6</v>
      </c>
      <c r="C17" s="6" t="s">
        <v>499</v>
      </c>
      <c r="D17" s="5" t="s">
        <v>8</v>
      </c>
      <c r="E17" s="5">
        <v>150</v>
      </c>
    </row>
    <row r="18" customFormat="1" spans="1:5">
      <c r="A18" s="4">
        <v>45476</v>
      </c>
      <c r="B18" s="5" t="s">
        <v>305</v>
      </c>
      <c r="C18" s="6" t="s">
        <v>500</v>
      </c>
      <c r="D18" s="5" t="s">
        <v>125</v>
      </c>
      <c r="E18" s="5">
        <v>150</v>
      </c>
    </row>
    <row r="19" customFormat="1" spans="1:6">
      <c r="A19" s="4">
        <v>45477</v>
      </c>
      <c r="B19" s="5" t="s">
        <v>24</v>
      </c>
      <c r="C19" s="6" t="s">
        <v>501</v>
      </c>
      <c r="D19" s="5" t="s">
        <v>26</v>
      </c>
      <c r="E19" s="5">
        <v>100</v>
      </c>
      <c r="F19" t="s">
        <v>96</v>
      </c>
    </row>
    <row r="20" customFormat="1" spans="1:5">
      <c r="A20" s="7">
        <v>45477</v>
      </c>
      <c r="B20" s="8" t="s">
        <v>124</v>
      </c>
      <c r="C20" s="8">
        <v>423</v>
      </c>
      <c r="D20" s="8" t="s">
        <v>125</v>
      </c>
      <c r="E20" s="8">
        <v>150</v>
      </c>
    </row>
    <row r="21" customFormat="1" spans="1:5">
      <c r="A21" s="7">
        <v>45477</v>
      </c>
      <c r="B21" s="8" t="s">
        <v>502</v>
      </c>
      <c r="C21" s="8">
        <v>807</v>
      </c>
      <c r="D21" s="8" t="s">
        <v>125</v>
      </c>
      <c r="E21" s="8">
        <v>150</v>
      </c>
    </row>
    <row r="22" customFormat="1" spans="1:5">
      <c r="A22" s="7">
        <v>45477</v>
      </c>
      <c r="B22" s="8" t="s">
        <v>363</v>
      </c>
      <c r="C22" s="8" t="s">
        <v>503</v>
      </c>
      <c r="D22" s="8" t="s">
        <v>37</v>
      </c>
      <c r="E22" s="8">
        <v>150</v>
      </c>
    </row>
    <row r="23" customFormat="1" spans="1:5">
      <c r="A23" s="7">
        <v>45478</v>
      </c>
      <c r="B23" s="8" t="s">
        <v>24</v>
      </c>
      <c r="C23" s="8" t="s">
        <v>504</v>
      </c>
      <c r="D23" s="8" t="s">
        <v>26</v>
      </c>
      <c r="E23" s="8">
        <v>100</v>
      </c>
    </row>
    <row r="24" customFormat="1" spans="1:5">
      <c r="A24" s="7">
        <v>45478</v>
      </c>
      <c r="B24" s="8" t="s">
        <v>16</v>
      </c>
      <c r="C24" s="8">
        <v>257</v>
      </c>
      <c r="D24" s="8" t="s">
        <v>17</v>
      </c>
      <c r="E24" s="8">
        <v>100</v>
      </c>
    </row>
    <row r="25" customFormat="1" spans="1:5">
      <c r="A25" s="7">
        <v>45478</v>
      </c>
      <c r="B25" s="8" t="s">
        <v>505</v>
      </c>
      <c r="C25" s="8">
        <v>229</v>
      </c>
      <c r="D25" s="8" t="s">
        <v>35</v>
      </c>
      <c r="E25" s="8">
        <v>200</v>
      </c>
    </row>
    <row r="26" customFormat="1" spans="1:5">
      <c r="A26" s="7">
        <v>45478</v>
      </c>
      <c r="B26" s="8" t="s">
        <v>6</v>
      </c>
      <c r="C26" s="8">
        <v>1508</v>
      </c>
      <c r="D26" s="8" t="s">
        <v>8</v>
      </c>
      <c r="E26" s="8">
        <v>150</v>
      </c>
    </row>
    <row r="27" customFormat="1" spans="1:5">
      <c r="A27" s="7">
        <v>45479</v>
      </c>
      <c r="B27" s="8" t="s">
        <v>363</v>
      </c>
      <c r="C27" s="8">
        <v>317</v>
      </c>
      <c r="D27" s="8" t="s">
        <v>37</v>
      </c>
      <c r="E27" s="8">
        <v>150</v>
      </c>
    </row>
    <row r="28" customFormat="1" spans="1:5">
      <c r="A28" s="7">
        <v>45479</v>
      </c>
      <c r="B28" s="8" t="s">
        <v>57</v>
      </c>
      <c r="C28" s="8">
        <v>427</v>
      </c>
      <c r="D28" s="8" t="s">
        <v>37</v>
      </c>
      <c r="E28" s="8">
        <v>150</v>
      </c>
    </row>
    <row r="29" customFormat="1" spans="1:5">
      <c r="A29" s="7">
        <v>45479</v>
      </c>
      <c r="B29" s="8" t="s">
        <v>168</v>
      </c>
      <c r="C29" s="8">
        <v>335</v>
      </c>
      <c r="D29" s="8" t="s">
        <v>17</v>
      </c>
      <c r="E29" s="8">
        <v>100</v>
      </c>
    </row>
    <row r="30" customFormat="1" spans="1:5">
      <c r="A30" s="7">
        <v>45479</v>
      </c>
      <c r="B30" s="8" t="s">
        <v>63</v>
      </c>
      <c r="C30" s="8">
        <v>409</v>
      </c>
      <c r="D30" s="8" t="s">
        <v>8</v>
      </c>
      <c r="E30" s="8">
        <v>150</v>
      </c>
    </row>
    <row r="31" customFormat="1" spans="1:5">
      <c r="A31" s="7">
        <v>45479</v>
      </c>
      <c r="B31" s="8" t="s">
        <v>47</v>
      </c>
      <c r="C31" s="33">
        <v>11431325</v>
      </c>
      <c r="D31" s="8" t="s">
        <v>18</v>
      </c>
      <c r="E31" s="8">
        <v>150</v>
      </c>
    </row>
    <row r="32" customFormat="1" spans="1:5">
      <c r="A32" s="7">
        <v>45481</v>
      </c>
      <c r="B32" s="8" t="s">
        <v>47</v>
      </c>
      <c r="C32" s="8">
        <v>1840</v>
      </c>
      <c r="D32" s="8" t="s">
        <v>18</v>
      </c>
      <c r="E32" s="8">
        <v>150</v>
      </c>
    </row>
    <row r="33" customFormat="1" spans="1:5">
      <c r="A33" s="7">
        <v>45481</v>
      </c>
      <c r="B33" s="8" t="s">
        <v>123</v>
      </c>
      <c r="C33" s="8">
        <v>480</v>
      </c>
      <c r="D33" s="8" t="s">
        <v>17</v>
      </c>
      <c r="E33" s="8">
        <v>100</v>
      </c>
    </row>
    <row r="34" customFormat="1" spans="1:5">
      <c r="A34" s="7">
        <v>45481</v>
      </c>
      <c r="B34" s="8" t="s">
        <v>168</v>
      </c>
      <c r="C34" s="8">
        <v>830</v>
      </c>
      <c r="D34" s="8" t="s">
        <v>17</v>
      </c>
      <c r="E34" s="8">
        <v>100</v>
      </c>
    </row>
    <row r="35" customFormat="1" spans="1:5">
      <c r="A35" s="7">
        <v>45481</v>
      </c>
      <c r="B35" s="8" t="s">
        <v>6</v>
      </c>
      <c r="C35" s="8">
        <v>210</v>
      </c>
      <c r="D35" s="8" t="s">
        <v>8</v>
      </c>
      <c r="E35" s="8">
        <v>150</v>
      </c>
    </row>
    <row r="36" customFormat="1" spans="1:5">
      <c r="A36" s="7">
        <v>45481</v>
      </c>
      <c r="B36" s="8" t="s">
        <v>506</v>
      </c>
      <c r="C36" s="33">
        <v>223207</v>
      </c>
      <c r="D36" s="8" t="s">
        <v>31</v>
      </c>
      <c r="E36" s="8">
        <v>300</v>
      </c>
    </row>
    <row r="37" customFormat="1" spans="1:5">
      <c r="A37" s="7">
        <v>45481</v>
      </c>
      <c r="B37" s="8" t="s">
        <v>24</v>
      </c>
      <c r="C37" s="8">
        <v>330</v>
      </c>
      <c r="D37" s="8" t="s">
        <v>26</v>
      </c>
      <c r="E37" s="8">
        <v>100</v>
      </c>
    </row>
    <row r="38" customFormat="1" spans="1:5">
      <c r="A38" s="7">
        <v>45481</v>
      </c>
      <c r="B38" s="8" t="s">
        <v>507</v>
      </c>
      <c r="C38" s="8" t="s">
        <v>508</v>
      </c>
      <c r="D38" s="8" t="s">
        <v>125</v>
      </c>
      <c r="E38" s="8">
        <v>150</v>
      </c>
    </row>
    <row r="39" customFormat="1" spans="1:5">
      <c r="A39" s="7">
        <v>45481</v>
      </c>
      <c r="B39" s="8" t="s">
        <v>168</v>
      </c>
      <c r="C39" s="8">
        <v>1320</v>
      </c>
      <c r="D39" s="8" t="s">
        <v>17</v>
      </c>
      <c r="E39" s="8">
        <v>100</v>
      </c>
    </row>
    <row r="40" customFormat="1" spans="1:5">
      <c r="A40" s="7">
        <v>45481</v>
      </c>
      <c r="B40" s="8" t="s">
        <v>123</v>
      </c>
      <c r="C40" s="8">
        <v>727</v>
      </c>
      <c r="D40" s="8" t="s">
        <v>17</v>
      </c>
      <c r="E40" s="8">
        <v>100</v>
      </c>
    </row>
    <row r="41" customFormat="1" spans="1:5">
      <c r="A41" s="7">
        <v>45481</v>
      </c>
      <c r="B41" s="8" t="s">
        <v>21</v>
      </c>
      <c r="C41" s="8">
        <v>351</v>
      </c>
      <c r="D41" s="8" t="s">
        <v>20</v>
      </c>
      <c r="E41" s="8">
        <v>50</v>
      </c>
    </row>
    <row r="42" customFormat="1" spans="1:5">
      <c r="A42" s="7">
        <v>45481</v>
      </c>
      <c r="B42" s="8" t="s">
        <v>509</v>
      </c>
      <c r="C42" s="8" t="s">
        <v>510</v>
      </c>
      <c r="D42" s="8" t="s">
        <v>125</v>
      </c>
      <c r="E42" s="8">
        <v>300</v>
      </c>
    </row>
    <row r="43" customFormat="1" spans="1:5">
      <c r="A43" s="7">
        <v>45481</v>
      </c>
      <c r="B43" s="8" t="s">
        <v>511</v>
      </c>
      <c r="C43" s="8" t="s">
        <v>508</v>
      </c>
      <c r="D43" s="8" t="s">
        <v>35</v>
      </c>
      <c r="E43" s="8">
        <v>150</v>
      </c>
    </row>
    <row r="44" customFormat="1" spans="1:5">
      <c r="A44" s="7">
        <v>45482</v>
      </c>
      <c r="B44" s="8" t="s">
        <v>502</v>
      </c>
      <c r="C44" s="33">
        <v>423627</v>
      </c>
      <c r="D44" s="8" t="s">
        <v>125</v>
      </c>
      <c r="E44" s="8">
        <v>150</v>
      </c>
    </row>
    <row r="45" customFormat="1" spans="1:5">
      <c r="A45" s="7">
        <v>45482</v>
      </c>
      <c r="B45" s="8" t="s">
        <v>71</v>
      </c>
      <c r="C45" s="8">
        <v>116</v>
      </c>
      <c r="D45" s="8" t="s">
        <v>8</v>
      </c>
      <c r="E45" s="8">
        <v>150</v>
      </c>
    </row>
    <row r="46" customFormat="1" spans="1:5">
      <c r="A46" s="7">
        <v>45482</v>
      </c>
      <c r="B46" s="8" t="s">
        <v>468</v>
      </c>
      <c r="C46" s="8">
        <v>348</v>
      </c>
      <c r="D46" s="8" t="s">
        <v>125</v>
      </c>
      <c r="E46" s="8">
        <v>150</v>
      </c>
    </row>
    <row r="47" customFormat="1" spans="1:5">
      <c r="A47" s="7">
        <v>45482</v>
      </c>
      <c r="B47" s="8" t="s">
        <v>506</v>
      </c>
      <c r="C47" s="8">
        <v>207</v>
      </c>
      <c r="D47" s="8" t="s">
        <v>31</v>
      </c>
      <c r="E47" s="8">
        <v>300</v>
      </c>
    </row>
    <row r="48" customFormat="1" spans="1:5">
      <c r="A48" s="7">
        <v>45483</v>
      </c>
      <c r="B48" s="8" t="s">
        <v>30</v>
      </c>
      <c r="C48" s="33">
        <v>212208210</v>
      </c>
      <c r="D48" s="8" t="s">
        <v>20</v>
      </c>
      <c r="E48" s="8">
        <v>150</v>
      </c>
    </row>
    <row r="49" customFormat="1" spans="1:5">
      <c r="A49" s="7">
        <v>45483</v>
      </c>
      <c r="B49" s="8" t="s">
        <v>509</v>
      </c>
      <c r="C49" s="8" t="s">
        <v>512</v>
      </c>
      <c r="D49" s="8" t="s">
        <v>125</v>
      </c>
      <c r="E49" s="8">
        <v>150</v>
      </c>
    </row>
    <row r="50" customFormat="1" spans="1:5">
      <c r="A50" s="7">
        <v>45483</v>
      </c>
      <c r="B50" s="8" t="s">
        <v>305</v>
      </c>
      <c r="C50" s="8">
        <v>411</v>
      </c>
      <c r="D50" s="8" t="s">
        <v>125</v>
      </c>
      <c r="E50" s="8">
        <v>150</v>
      </c>
    </row>
    <row r="51" customFormat="1" spans="1:5">
      <c r="A51" s="7">
        <v>45483</v>
      </c>
      <c r="B51" s="8" t="s">
        <v>502</v>
      </c>
      <c r="C51" s="8">
        <v>423</v>
      </c>
      <c r="D51" s="8" t="s">
        <v>125</v>
      </c>
      <c r="E51" s="8">
        <v>150</v>
      </c>
    </row>
    <row r="52" customFormat="1" spans="1:5">
      <c r="A52" s="7">
        <v>45483</v>
      </c>
      <c r="B52" s="8" t="s">
        <v>6</v>
      </c>
      <c r="C52" s="8">
        <v>1801</v>
      </c>
      <c r="D52" s="8" t="s">
        <v>8</v>
      </c>
      <c r="E52" s="8">
        <v>150</v>
      </c>
    </row>
    <row r="53" customFormat="1" spans="1:5">
      <c r="A53" s="7">
        <v>45484</v>
      </c>
      <c r="B53" s="8" t="s">
        <v>363</v>
      </c>
      <c r="C53" s="8" t="s">
        <v>513</v>
      </c>
      <c r="D53" s="8" t="s">
        <v>37</v>
      </c>
      <c r="E53" s="8">
        <v>150</v>
      </c>
    </row>
    <row r="54" customFormat="1" spans="1:5">
      <c r="A54" s="7">
        <v>45484</v>
      </c>
      <c r="B54" s="8" t="s">
        <v>316</v>
      </c>
      <c r="C54" s="33">
        <v>224511324</v>
      </c>
      <c r="D54" s="8" t="s">
        <v>125</v>
      </c>
      <c r="E54" s="8">
        <v>150</v>
      </c>
    </row>
    <row r="55" customFormat="1" spans="1:5">
      <c r="A55" s="7">
        <v>45484</v>
      </c>
      <c r="B55" s="8" t="s">
        <v>296</v>
      </c>
      <c r="C55" s="8">
        <v>511</v>
      </c>
      <c r="D55" s="8" t="s">
        <v>125</v>
      </c>
      <c r="E55" s="8">
        <v>150</v>
      </c>
    </row>
    <row r="56" customFormat="1" spans="1:5">
      <c r="A56" s="7">
        <v>45485</v>
      </c>
      <c r="B56" s="8" t="s">
        <v>21</v>
      </c>
      <c r="C56" s="8">
        <v>50</v>
      </c>
      <c r="D56" s="8" t="s">
        <v>20</v>
      </c>
      <c r="E56" s="8">
        <v>50</v>
      </c>
    </row>
    <row r="57" customFormat="1" spans="1:5">
      <c r="A57" s="7">
        <v>45485</v>
      </c>
      <c r="B57" s="8" t="s">
        <v>168</v>
      </c>
      <c r="C57" s="33">
        <v>19262716621</v>
      </c>
      <c r="D57" s="8" t="s">
        <v>17</v>
      </c>
      <c r="E57" s="8">
        <v>150</v>
      </c>
    </row>
    <row r="58" customFormat="1" spans="1:5">
      <c r="A58" s="7">
        <v>45485</v>
      </c>
      <c r="B58" s="8" t="s">
        <v>514</v>
      </c>
      <c r="C58" s="8">
        <v>430</v>
      </c>
      <c r="D58" s="8" t="s">
        <v>31</v>
      </c>
      <c r="E58" s="8">
        <v>300</v>
      </c>
    </row>
    <row r="59" customFormat="1" spans="1:5">
      <c r="A59" s="7">
        <v>45485</v>
      </c>
      <c r="B59" s="8" t="s">
        <v>515</v>
      </c>
      <c r="C59" s="8">
        <v>623</v>
      </c>
      <c r="D59" s="8" t="s">
        <v>31</v>
      </c>
      <c r="E59" s="8">
        <v>150</v>
      </c>
    </row>
    <row r="60" customFormat="1" spans="1:5">
      <c r="A60" s="7">
        <v>45485</v>
      </c>
      <c r="B60" s="8" t="s">
        <v>250</v>
      </c>
      <c r="C60" s="8">
        <v>421</v>
      </c>
      <c r="D60" s="8" t="s">
        <v>37</v>
      </c>
      <c r="E60" s="8">
        <v>150</v>
      </c>
    </row>
    <row r="61" customFormat="1" spans="1:5">
      <c r="A61" s="7">
        <v>45486</v>
      </c>
      <c r="B61" s="8" t="s">
        <v>71</v>
      </c>
      <c r="C61" s="8">
        <v>102</v>
      </c>
      <c r="D61" s="8" t="s">
        <v>8</v>
      </c>
      <c r="E61" s="8">
        <v>150</v>
      </c>
    </row>
    <row r="62" customFormat="1" spans="1:5">
      <c r="A62" s="7">
        <v>45486</v>
      </c>
      <c r="B62" s="8" t="s">
        <v>6</v>
      </c>
      <c r="C62" s="8">
        <v>1815</v>
      </c>
      <c r="D62" s="8" t="s">
        <v>8</v>
      </c>
      <c r="E62" s="8">
        <v>150</v>
      </c>
    </row>
    <row r="63" customFormat="1" spans="1:5">
      <c r="A63" s="7">
        <v>45486</v>
      </c>
      <c r="B63" s="8" t="s">
        <v>127</v>
      </c>
      <c r="C63" s="8">
        <v>301</v>
      </c>
      <c r="D63" s="8" t="s">
        <v>125</v>
      </c>
      <c r="E63" s="8">
        <v>150</v>
      </c>
    </row>
    <row r="64" customFormat="1" spans="1:5">
      <c r="A64" s="7">
        <v>45486</v>
      </c>
      <c r="B64" s="8" t="s">
        <v>509</v>
      </c>
      <c r="C64" s="8" t="s">
        <v>508</v>
      </c>
      <c r="D64" s="8" t="s">
        <v>125</v>
      </c>
      <c r="E64" s="8">
        <v>150</v>
      </c>
    </row>
    <row r="65" customFormat="1" spans="1:5">
      <c r="A65" s="7">
        <v>45487</v>
      </c>
      <c r="B65" s="8" t="s">
        <v>57</v>
      </c>
      <c r="C65" s="8">
        <v>905</v>
      </c>
      <c r="D65" s="8" t="s">
        <v>37</v>
      </c>
      <c r="E65" s="8">
        <v>150</v>
      </c>
    </row>
    <row r="66" customFormat="1" spans="1:5">
      <c r="A66" s="7">
        <v>45487</v>
      </c>
      <c r="B66" s="8" t="s">
        <v>123</v>
      </c>
      <c r="C66" s="8">
        <v>652</v>
      </c>
      <c r="D66" s="8" t="s">
        <v>17</v>
      </c>
      <c r="E66" s="8">
        <v>100</v>
      </c>
    </row>
    <row r="67" customFormat="1" spans="1:5">
      <c r="A67" s="7">
        <v>45487</v>
      </c>
      <c r="B67" s="8" t="s">
        <v>516</v>
      </c>
      <c r="C67" s="8" t="s">
        <v>517</v>
      </c>
      <c r="D67" s="8" t="s">
        <v>518</v>
      </c>
      <c r="E67" s="8">
        <v>150</v>
      </c>
    </row>
    <row r="68" customFormat="1" spans="1:5">
      <c r="A68" s="7">
        <v>45488</v>
      </c>
      <c r="B68" s="8" t="s">
        <v>509</v>
      </c>
      <c r="C68" s="8" t="s">
        <v>115</v>
      </c>
      <c r="D68" s="8" t="s">
        <v>125</v>
      </c>
      <c r="E68" s="8">
        <v>150</v>
      </c>
    </row>
    <row r="69" customFormat="1" spans="1:5">
      <c r="A69" s="7">
        <v>45488</v>
      </c>
      <c r="B69" s="8" t="s">
        <v>57</v>
      </c>
      <c r="C69" s="8">
        <v>2008</v>
      </c>
      <c r="D69" s="8" t="s">
        <v>37</v>
      </c>
      <c r="E69" s="8">
        <v>150</v>
      </c>
    </row>
    <row r="70" customFormat="1" spans="1:5">
      <c r="A70" s="7">
        <v>45488</v>
      </c>
      <c r="B70" s="8" t="s">
        <v>363</v>
      </c>
      <c r="C70" s="8" t="s">
        <v>167</v>
      </c>
      <c r="D70" s="8" t="s">
        <v>37</v>
      </c>
      <c r="E70" s="8">
        <v>150</v>
      </c>
    </row>
    <row r="71" customFormat="1" spans="1:5">
      <c r="A71" s="7">
        <v>45488</v>
      </c>
      <c r="B71" s="8" t="s">
        <v>6</v>
      </c>
      <c r="C71" s="8">
        <v>1715</v>
      </c>
      <c r="D71" s="8" t="s">
        <v>8</v>
      </c>
      <c r="E71" s="8">
        <v>150</v>
      </c>
    </row>
    <row r="72" customFormat="1" spans="1:5">
      <c r="A72" s="7">
        <v>45488</v>
      </c>
      <c r="B72" s="8" t="s">
        <v>363</v>
      </c>
      <c r="C72" s="8" t="s">
        <v>519</v>
      </c>
      <c r="D72" s="8" t="s">
        <v>37</v>
      </c>
      <c r="E72" s="8">
        <v>150</v>
      </c>
    </row>
    <row r="73" customFormat="1" spans="1:6">
      <c r="A73" s="7">
        <v>45488</v>
      </c>
      <c r="B73" s="8" t="s">
        <v>54</v>
      </c>
      <c r="C73" s="8" t="s">
        <v>520</v>
      </c>
      <c r="D73" s="8" t="s">
        <v>33</v>
      </c>
      <c r="E73" s="8">
        <v>200</v>
      </c>
      <c r="F73" t="s">
        <v>134</v>
      </c>
    </row>
    <row r="74" customFormat="1" spans="1:5">
      <c r="A74" s="7">
        <v>45489</v>
      </c>
      <c r="B74" s="8" t="s">
        <v>514</v>
      </c>
      <c r="C74" s="8">
        <v>432</v>
      </c>
      <c r="D74" s="8" t="s">
        <v>31</v>
      </c>
      <c r="E74" s="8">
        <v>300</v>
      </c>
    </row>
    <row r="75" customFormat="1" spans="1:5">
      <c r="A75" s="7">
        <v>45489</v>
      </c>
      <c r="B75" s="8" t="s">
        <v>296</v>
      </c>
      <c r="C75" s="8">
        <v>511</v>
      </c>
      <c r="D75" s="8" t="s">
        <v>125</v>
      </c>
      <c r="E75" s="8">
        <v>150</v>
      </c>
    </row>
    <row r="76" customFormat="1" spans="1:5">
      <c r="A76" s="7">
        <v>45489</v>
      </c>
      <c r="B76" s="8" t="s">
        <v>124</v>
      </c>
      <c r="C76" s="33">
        <v>506646</v>
      </c>
      <c r="D76" s="8" t="s">
        <v>125</v>
      </c>
      <c r="E76" s="8">
        <v>150</v>
      </c>
    </row>
    <row r="77" customFormat="1" spans="1:5">
      <c r="A77" s="7">
        <v>45489</v>
      </c>
      <c r="B77" s="8" t="s">
        <v>507</v>
      </c>
      <c r="C77" s="8">
        <v>1010</v>
      </c>
      <c r="D77" s="8" t="s">
        <v>125</v>
      </c>
      <c r="E77" s="8">
        <v>150</v>
      </c>
    </row>
    <row r="78" customFormat="1" spans="1:5">
      <c r="A78" s="7">
        <v>45489</v>
      </c>
      <c r="B78" s="8" t="s">
        <v>126</v>
      </c>
      <c r="C78" s="8">
        <v>418</v>
      </c>
      <c r="D78" s="8" t="s">
        <v>125</v>
      </c>
      <c r="E78" s="8">
        <v>150</v>
      </c>
    </row>
    <row r="79" customFormat="1" spans="1:5">
      <c r="A79" s="7">
        <v>45489</v>
      </c>
      <c r="B79" s="8" t="s">
        <v>490</v>
      </c>
      <c r="C79" s="8">
        <v>8321</v>
      </c>
      <c r="D79" s="8" t="s">
        <v>125</v>
      </c>
      <c r="E79" s="8">
        <v>150</v>
      </c>
    </row>
    <row r="80" customFormat="1" spans="1:5">
      <c r="A80" s="7">
        <v>45489</v>
      </c>
      <c r="B80" s="8" t="s">
        <v>126</v>
      </c>
      <c r="C80" s="8">
        <v>328</v>
      </c>
      <c r="D80" s="8" t="s">
        <v>125</v>
      </c>
      <c r="E80" s="8">
        <v>150</v>
      </c>
    </row>
    <row r="81" customFormat="1" spans="1:5">
      <c r="A81" s="7">
        <v>45489</v>
      </c>
      <c r="B81" s="8" t="s">
        <v>296</v>
      </c>
      <c r="C81" s="8">
        <v>209</v>
      </c>
      <c r="D81" s="8" t="s">
        <v>125</v>
      </c>
      <c r="E81" s="8">
        <v>150</v>
      </c>
    </row>
    <row r="82" customFormat="1" spans="1:5">
      <c r="A82" s="7">
        <v>45489</v>
      </c>
      <c r="B82" s="8" t="s">
        <v>57</v>
      </c>
      <c r="C82" s="8">
        <v>2116</v>
      </c>
      <c r="D82" s="8" t="s">
        <v>37</v>
      </c>
      <c r="E82" s="8">
        <v>150</v>
      </c>
    </row>
    <row r="83" customFormat="1" spans="1:5">
      <c r="A83" s="7">
        <v>45489</v>
      </c>
      <c r="B83" s="8" t="s">
        <v>363</v>
      </c>
      <c r="C83" s="8" t="s">
        <v>521</v>
      </c>
      <c r="D83" s="8" t="s">
        <v>37</v>
      </c>
      <c r="E83" s="8">
        <v>150</v>
      </c>
    </row>
    <row r="84" customFormat="1" spans="1:5">
      <c r="A84" s="7">
        <v>45489</v>
      </c>
      <c r="B84" s="8" t="s">
        <v>250</v>
      </c>
      <c r="C84" s="8">
        <v>1212</v>
      </c>
      <c r="D84" s="8" t="s">
        <v>37</v>
      </c>
      <c r="E84" s="8">
        <v>150</v>
      </c>
    </row>
    <row r="85" customFormat="1" spans="1:5">
      <c r="A85" s="7">
        <v>45489</v>
      </c>
      <c r="B85" s="8" t="s">
        <v>183</v>
      </c>
      <c r="C85" s="8">
        <v>210</v>
      </c>
      <c r="D85" s="8" t="s">
        <v>35</v>
      </c>
      <c r="E85" s="8">
        <v>150</v>
      </c>
    </row>
    <row r="86" customFormat="1" spans="1:5">
      <c r="A86" s="7">
        <v>45489</v>
      </c>
      <c r="B86" s="8" t="s">
        <v>505</v>
      </c>
      <c r="C86" s="8">
        <v>928</v>
      </c>
      <c r="D86" s="8" t="s">
        <v>35</v>
      </c>
      <c r="E86" s="8">
        <v>150</v>
      </c>
    </row>
    <row r="87" customFormat="1" spans="1:5">
      <c r="A87" s="7">
        <v>45489</v>
      </c>
      <c r="B87" s="8" t="s">
        <v>522</v>
      </c>
      <c r="C87" s="8">
        <v>302</v>
      </c>
      <c r="D87" s="8" t="s">
        <v>15</v>
      </c>
      <c r="E87" s="8">
        <v>200</v>
      </c>
    </row>
    <row r="88" customFormat="1" spans="1:5">
      <c r="A88" s="7">
        <v>45489</v>
      </c>
      <c r="B88" s="8" t="s">
        <v>168</v>
      </c>
      <c r="C88" s="8">
        <v>627</v>
      </c>
      <c r="D88" s="8" t="s">
        <v>17</v>
      </c>
      <c r="E88" s="8">
        <v>100</v>
      </c>
    </row>
    <row r="89" customFormat="1" spans="1:5">
      <c r="A89" s="7">
        <v>45489</v>
      </c>
      <c r="B89" s="8" t="s">
        <v>523</v>
      </c>
      <c r="C89" s="8" t="s">
        <v>524</v>
      </c>
      <c r="D89" s="8" t="s">
        <v>31</v>
      </c>
      <c r="E89" s="8">
        <v>300</v>
      </c>
    </row>
    <row r="90" customFormat="1" spans="1:5">
      <c r="A90" s="7">
        <v>45489</v>
      </c>
      <c r="B90" s="8" t="s">
        <v>54</v>
      </c>
      <c r="C90" s="8" t="s">
        <v>525</v>
      </c>
      <c r="D90" s="8" t="s">
        <v>33</v>
      </c>
      <c r="E90" s="8">
        <v>300</v>
      </c>
    </row>
    <row r="91" customFormat="1" spans="1:5">
      <c r="A91" s="7">
        <v>45489</v>
      </c>
      <c r="B91" s="8" t="s">
        <v>330</v>
      </c>
      <c r="C91" s="8">
        <v>809</v>
      </c>
      <c r="D91" s="8" t="s">
        <v>125</v>
      </c>
      <c r="E91" s="8">
        <v>150</v>
      </c>
    </row>
    <row r="92" customFormat="1" spans="1:5">
      <c r="A92" s="7">
        <v>45489</v>
      </c>
      <c r="B92" s="8" t="s">
        <v>54</v>
      </c>
      <c r="C92" s="8" t="s">
        <v>526</v>
      </c>
      <c r="D92" s="8" t="s">
        <v>33</v>
      </c>
      <c r="E92" s="8">
        <v>350</v>
      </c>
    </row>
    <row r="93" customFormat="1" spans="1:5">
      <c r="A93" s="7">
        <v>45489</v>
      </c>
      <c r="B93" s="8" t="s">
        <v>123</v>
      </c>
      <c r="C93" s="8">
        <v>623</v>
      </c>
      <c r="D93" s="8" t="s">
        <v>17</v>
      </c>
      <c r="E93" s="8">
        <v>100</v>
      </c>
    </row>
    <row r="94" customFormat="1" spans="1:5">
      <c r="A94" s="7">
        <v>45489</v>
      </c>
      <c r="B94" s="8" t="s">
        <v>52</v>
      </c>
      <c r="C94" s="8" t="s">
        <v>527</v>
      </c>
      <c r="D94" s="8" t="s">
        <v>8</v>
      </c>
      <c r="E94" s="8">
        <v>150</v>
      </c>
    </row>
    <row r="95" customFormat="1" spans="1:5">
      <c r="A95" s="7">
        <v>45489</v>
      </c>
      <c r="B95" s="8" t="s">
        <v>24</v>
      </c>
      <c r="C95" s="8" t="s">
        <v>528</v>
      </c>
      <c r="D95" s="8" t="s">
        <v>26</v>
      </c>
      <c r="E95" s="8">
        <v>100</v>
      </c>
    </row>
    <row r="96" customFormat="1" spans="1:5">
      <c r="A96" s="7">
        <v>45490</v>
      </c>
      <c r="B96" s="8" t="s">
        <v>460</v>
      </c>
      <c r="C96" s="8" t="s">
        <v>529</v>
      </c>
      <c r="D96" s="8" t="s">
        <v>37</v>
      </c>
      <c r="E96" s="8">
        <v>150</v>
      </c>
    </row>
    <row r="97" customFormat="1" spans="1:5">
      <c r="A97" s="7">
        <v>45490</v>
      </c>
      <c r="B97" s="8" t="s">
        <v>363</v>
      </c>
      <c r="C97" s="8" t="s">
        <v>530</v>
      </c>
      <c r="D97" s="8" t="s">
        <v>37</v>
      </c>
      <c r="E97" s="8">
        <v>150</v>
      </c>
    </row>
    <row r="98" customFormat="1" spans="1:5">
      <c r="A98" s="7">
        <v>45490</v>
      </c>
      <c r="B98" s="8" t="s">
        <v>386</v>
      </c>
      <c r="C98" s="8" t="s">
        <v>531</v>
      </c>
      <c r="D98" s="8" t="s">
        <v>388</v>
      </c>
      <c r="E98" s="8">
        <v>1300</v>
      </c>
    </row>
    <row r="99" customFormat="1" spans="1:5">
      <c r="A99" s="7">
        <v>45491</v>
      </c>
      <c r="B99" s="8" t="s">
        <v>52</v>
      </c>
      <c r="C99" s="8" t="s">
        <v>532</v>
      </c>
      <c r="D99" s="8" t="s">
        <v>8</v>
      </c>
      <c r="E99" s="8">
        <v>150</v>
      </c>
    </row>
    <row r="100" customFormat="1" spans="1:5">
      <c r="A100" s="7">
        <v>45491</v>
      </c>
      <c r="B100" s="8" t="s">
        <v>63</v>
      </c>
      <c r="C100" s="8">
        <v>327</v>
      </c>
      <c r="D100" s="8" t="s">
        <v>8</v>
      </c>
      <c r="E100" s="8">
        <v>150</v>
      </c>
    </row>
    <row r="101" customFormat="1" spans="1:5">
      <c r="A101" s="7">
        <v>45491</v>
      </c>
      <c r="B101" s="8" t="s">
        <v>138</v>
      </c>
      <c r="C101" s="8">
        <v>1517</v>
      </c>
      <c r="D101" s="8" t="s">
        <v>17</v>
      </c>
      <c r="E101" s="8">
        <v>100</v>
      </c>
    </row>
    <row r="102" customFormat="1" spans="1:5">
      <c r="A102" s="7">
        <v>45491</v>
      </c>
      <c r="B102" s="8" t="s">
        <v>363</v>
      </c>
      <c r="C102" s="8" t="s">
        <v>533</v>
      </c>
      <c r="D102" s="8" t="s">
        <v>37</v>
      </c>
      <c r="E102" s="8">
        <v>150</v>
      </c>
    </row>
    <row r="103" customFormat="1" spans="1:5">
      <c r="A103" s="7">
        <v>45491</v>
      </c>
      <c r="B103" s="8" t="s">
        <v>24</v>
      </c>
      <c r="C103" s="8" t="s">
        <v>534</v>
      </c>
      <c r="D103" s="8" t="s">
        <v>26</v>
      </c>
      <c r="E103" s="8">
        <v>100</v>
      </c>
    </row>
    <row r="104" customFormat="1" spans="1:5">
      <c r="A104" s="7">
        <v>45492</v>
      </c>
      <c r="B104" s="8" t="s">
        <v>535</v>
      </c>
      <c r="C104" s="8">
        <v>408</v>
      </c>
      <c r="D104" s="8" t="s">
        <v>31</v>
      </c>
      <c r="E104" s="8">
        <v>320</v>
      </c>
    </row>
    <row r="105" customFormat="1" spans="1:5">
      <c r="A105" s="7">
        <v>45492</v>
      </c>
      <c r="B105" s="8" t="s">
        <v>54</v>
      </c>
      <c r="C105" s="8" t="s">
        <v>536</v>
      </c>
      <c r="D105" s="8" t="s">
        <v>33</v>
      </c>
      <c r="E105" s="8">
        <v>350</v>
      </c>
    </row>
    <row r="106" customFormat="1" spans="1:5">
      <c r="A106" s="7">
        <v>45492</v>
      </c>
      <c r="B106" s="8" t="s">
        <v>123</v>
      </c>
      <c r="C106" s="8" t="s">
        <v>537</v>
      </c>
      <c r="D106" s="8" t="s">
        <v>17</v>
      </c>
      <c r="E106" s="8">
        <v>100</v>
      </c>
    </row>
    <row r="107" customFormat="1" spans="1:5">
      <c r="A107" s="7">
        <v>45492</v>
      </c>
      <c r="B107" s="8" t="s">
        <v>386</v>
      </c>
      <c r="C107" s="8" t="s">
        <v>538</v>
      </c>
      <c r="D107" s="8" t="s">
        <v>388</v>
      </c>
      <c r="E107" s="8">
        <v>100</v>
      </c>
    </row>
    <row r="108" customFormat="1" spans="1:6">
      <c r="A108" s="7">
        <v>45492</v>
      </c>
      <c r="B108" s="8" t="s">
        <v>54</v>
      </c>
      <c r="C108" s="8">
        <v>205</v>
      </c>
      <c r="D108" s="8" t="s">
        <v>33</v>
      </c>
      <c r="E108" s="8">
        <v>300</v>
      </c>
      <c r="F108" t="s">
        <v>134</v>
      </c>
    </row>
    <row r="109" customFormat="1" spans="1:5">
      <c r="A109" s="7">
        <v>45492</v>
      </c>
      <c r="B109" s="8" t="s">
        <v>57</v>
      </c>
      <c r="C109" s="8">
        <v>2901</v>
      </c>
      <c r="D109" s="8" t="s">
        <v>37</v>
      </c>
      <c r="E109" s="8">
        <v>150</v>
      </c>
    </row>
    <row r="110" customFormat="1" spans="1:5">
      <c r="A110" s="7">
        <v>45493</v>
      </c>
      <c r="B110" s="8" t="s">
        <v>123</v>
      </c>
      <c r="C110" s="8">
        <v>815</v>
      </c>
      <c r="D110" s="8" t="s">
        <v>17</v>
      </c>
      <c r="E110" s="8">
        <v>100</v>
      </c>
    </row>
    <row r="111" customFormat="1" spans="1:5">
      <c r="A111" s="7">
        <v>45493</v>
      </c>
      <c r="B111" s="8" t="s">
        <v>45</v>
      </c>
      <c r="C111" s="8">
        <v>1111</v>
      </c>
      <c r="D111" s="8" t="s">
        <v>29</v>
      </c>
      <c r="E111" s="8">
        <v>150</v>
      </c>
    </row>
    <row r="112" customFormat="1" spans="1:5">
      <c r="A112" s="7">
        <v>45493</v>
      </c>
      <c r="B112" s="8" t="s">
        <v>16</v>
      </c>
      <c r="C112" s="8">
        <v>239</v>
      </c>
      <c r="D112" s="8" t="s">
        <v>17</v>
      </c>
      <c r="E112" s="8">
        <v>100</v>
      </c>
    </row>
    <row r="113" customFormat="1" spans="1:5">
      <c r="A113" s="7">
        <v>45496</v>
      </c>
      <c r="B113" s="8" t="s">
        <v>6</v>
      </c>
      <c r="C113" s="8">
        <v>1816</v>
      </c>
      <c r="D113" s="8" t="s">
        <v>8</v>
      </c>
      <c r="E113" s="8">
        <v>150</v>
      </c>
    </row>
    <row r="114" customFormat="1" spans="1:5">
      <c r="A114" s="7">
        <v>45496</v>
      </c>
      <c r="B114" s="8" t="s">
        <v>159</v>
      </c>
      <c r="C114" s="8">
        <v>528</v>
      </c>
      <c r="D114" s="8" t="s">
        <v>8</v>
      </c>
      <c r="E114" s="8">
        <v>150</v>
      </c>
    </row>
    <row r="115" customFormat="1" spans="1:5">
      <c r="A115" s="7">
        <v>45496</v>
      </c>
      <c r="B115" s="8" t="s">
        <v>522</v>
      </c>
      <c r="C115" s="8">
        <v>649</v>
      </c>
      <c r="D115" s="8" t="s">
        <v>15</v>
      </c>
      <c r="E115" s="8">
        <v>200</v>
      </c>
    </row>
    <row r="116" customFormat="1" spans="1:5">
      <c r="A116" s="7">
        <v>45496</v>
      </c>
      <c r="B116" s="8" t="s">
        <v>24</v>
      </c>
      <c r="C116" s="8" t="s">
        <v>539</v>
      </c>
      <c r="D116" s="8" t="s">
        <v>26</v>
      </c>
      <c r="E116" s="8">
        <v>100</v>
      </c>
    </row>
    <row r="117" customFormat="1" spans="1:5">
      <c r="A117" s="7">
        <v>45496</v>
      </c>
      <c r="B117" s="8" t="s">
        <v>363</v>
      </c>
      <c r="C117" s="8" t="s">
        <v>540</v>
      </c>
      <c r="D117" s="8" t="s">
        <v>37</v>
      </c>
      <c r="E117" s="8">
        <v>150</v>
      </c>
    </row>
    <row r="118" customFormat="1" spans="1:5">
      <c r="A118" s="7">
        <v>45496</v>
      </c>
      <c r="B118" s="8" t="s">
        <v>363</v>
      </c>
      <c r="C118" s="8">
        <v>2720</v>
      </c>
      <c r="D118" s="8" t="s">
        <v>37</v>
      </c>
      <c r="E118" s="8">
        <v>150</v>
      </c>
    </row>
    <row r="119" customFormat="1" spans="1:5">
      <c r="A119" s="7">
        <v>45496</v>
      </c>
      <c r="B119" s="8" t="s">
        <v>57</v>
      </c>
      <c r="C119" s="8">
        <v>2422</v>
      </c>
      <c r="D119" s="8" t="s">
        <v>37</v>
      </c>
      <c r="E119" s="8">
        <v>150</v>
      </c>
    </row>
    <row r="120" customFormat="1" spans="1:5">
      <c r="A120" s="7">
        <v>45496</v>
      </c>
      <c r="B120" s="8" t="s">
        <v>363</v>
      </c>
      <c r="C120" s="8">
        <v>4503</v>
      </c>
      <c r="D120" s="8" t="s">
        <v>37</v>
      </c>
      <c r="E120" s="8">
        <v>150</v>
      </c>
    </row>
    <row r="121" customFormat="1" spans="1:5">
      <c r="A121" s="7">
        <v>45496</v>
      </c>
      <c r="B121" s="8" t="s">
        <v>363</v>
      </c>
      <c r="C121" s="8" t="s">
        <v>541</v>
      </c>
      <c r="D121" s="8" t="s">
        <v>37</v>
      </c>
      <c r="E121" s="8">
        <v>150</v>
      </c>
    </row>
    <row r="122" customFormat="1" spans="1:5">
      <c r="A122" s="7">
        <v>45496</v>
      </c>
      <c r="B122" s="8" t="s">
        <v>168</v>
      </c>
      <c r="C122" s="8">
        <v>2128</v>
      </c>
      <c r="D122" s="8" t="s">
        <v>17</v>
      </c>
      <c r="E122" s="8">
        <v>100</v>
      </c>
    </row>
    <row r="123" customFormat="1" spans="1:5">
      <c r="A123" s="7">
        <v>45496</v>
      </c>
      <c r="B123" s="8" t="s">
        <v>123</v>
      </c>
      <c r="C123" s="8">
        <v>686</v>
      </c>
      <c r="D123" s="8" t="s">
        <v>17</v>
      </c>
      <c r="E123" s="8">
        <v>100</v>
      </c>
    </row>
    <row r="124" customFormat="1" spans="1:5">
      <c r="A124" s="7">
        <v>45496</v>
      </c>
      <c r="B124" s="8" t="s">
        <v>168</v>
      </c>
      <c r="C124" s="8">
        <v>810</v>
      </c>
      <c r="D124" s="8" t="s">
        <v>17</v>
      </c>
      <c r="E124" s="8">
        <v>100</v>
      </c>
    </row>
    <row r="125" customFormat="1" spans="1:5">
      <c r="A125" s="7">
        <v>45496</v>
      </c>
      <c r="B125" s="8" t="s">
        <v>168</v>
      </c>
      <c r="C125" s="8">
        <v>713</v>
      </c>
      <c r="D125" s="8" t="s">
        <v>17</v>
      </c>
      <c r="E125" s="8">
        <v>100</v>
      </c>
    </row>
    <row r="126" customFormat="1" spans="1:5">
      <c r="A126" s="7">
        <v>45496</v>
      </c>
      <c r="B126" s="8" t="s">
        <v>123</v>
      </c>
      <c r="C126" s="8">
        <v>921</v>
      </c>
      <c r="D126" s="8" t="s">
        <v>17</v>
      </c>
      <c r="E126" s="8">
        <v>100</v>
      </c>
    </row>
    <row r="127" customFormat="1" spans="1:5">
      <c r="A127" s="7">
        <v>45497</v>
      </c>
      <c r="B127" s="8" t="s">
        <v>506</v>
      </c>
      <c r="C127" s="8">
        <v>140</v>
      </c>
      <c r="D127" s="8" t="s">
        <v>31</v>
      </c>
      <c r="E127" s="8">
        <v>300</v>
      </c>
    </row>
    <row r="128" customFormat="1" spans="1:5">
      <c r="A128" s="7">
        <v>45498</v>
      </c>
      <c r="B128" s="8" t="s">
        <v>542</v>
      </c>
      <c r="C128" s="8" t="s">
        <v>543</v>
      </c>
      <c r="D128" s="8" t="s">
        <v>544</v>
      </c>
      <c r="E128" s="8">
        <v>300</v>
      </c>
    </row>
    <row r="129" customFormat="1" spans="1:5">
      <c r="A129" s="7">
        <v>45499</v>
      </c>
      <c r="B129" s="8" t="s">
        <v>47</v>
      </c>
      <c r="C129" s="8">
        <v>1503</v>
      </c>
      <c r="D129" s="8" t="s">
        <v>18</v>
      </c>
      <c r="E129" s="8">
        <v>150</v>
      </c>
    </row>
    <row r="130" customFormat="1" spans="1:5">
      <c r="A130" s="7">
        <v>45499</v>
      </c>
      <c r="B130" s="8" t="s">
        <v>123</v>
      </c>
      <c r="C130" s="8">
        <v>808</v>
      </c>
      <c r="D130" s="8" t="s">
        <v>17</v>
      </c>
      <c r="E130" s="8">
        <v>100</v>
      </c>
    </row>
    <row r="131" customFormat="1" spans="1:5">
      <c r="A131" s="7">
        <v>45499</v>
      </c>
      <c r="B131" s="8" t="s">
        <v>363</v>
      </c>
      <c r="C131" s="8" t="s">
        <v>545</v>
      </c>
      <c r="D131" s="8" t="s">
        <v>37</v>
      </c>
      <c r="E131" s="8">
        <v>150</v>
      </c>
    </row>
    <row r="132" customFormat="1" spans="1:5">
      <c r="A132" s="7">
        <v>45499</v>
      </c>
      <c r="B132" s="8" t="s">
        <v>138</v>
      </c>
      <c r="C132" s="8">
        <v>1101</v>
      </c>
      <c r="D132" s="8" t="s">
        <v>17</v>
      </c>
      <c r="E132" s="8">
        <v>100</v>
      </c>
    </row>
    <row r="133" customFormat="1" spans="1:5">
      <c r="A133" s="7">
        <v>45499</v>
      </c>
      <c r="B133" s="8" t="s">
        <v>57</v>
      </c>
      <c r="C133" s="8">
        <v>1423</v>
      </c>
      <c r="D133" s="8" t="s">
        <v>37</v>
      </c>
      <c r="E133" s="8">
        <v>150</v>
      </c>
    </row>
    <row r="134" customFormat="1" spans="1:5">
      <c r="A134" s="7">
        <v>45499</v>
      </c>
      <c r="B134" s="8" t="s">
        <v>54</v>
      </c>
      <c r="C134" s="8">
        <v>2101</v>
      </c>
      <c r="D134" s="8" t="s">
        <v>33</v>
      </c>
      <c r="E134" s="8">
        <v>300</v>
      </c>
    </row>
    <row r="135" customFormat="1" spans="1:5">
      <c r="A135" s="7">
        <v>45499</v>
      </c>
      <c r="B135" s="8" t="s">
        <v>460</v>
      </c>
      <c r="C135" s="8">
        <v>1722</v>
      </c>
      <c r="D135" s="8" t="s">
        <v>37</v>
      </c>
      <c r="E135" s="8">
        <v>150</v>
      </c>
    </row>
    <row r="136" customFormat="1" spans="1:5">
      <c r="A136" s="7">
        <v>45500</v>
      </c>
      <c r="B136" s="8" t="s">
        <v>386</v>
      </c>
      <c r="C136" s="8" t="s">
        <v>546</v>
      </c>
      <c r="D136" s="8" t="s">
        <v>388</v>
      </c>
      <c r="E136" s="8">
        <v>100</v>
      </c>
    </row>
    <row r="137" customFormat="1" spans="1:5">
      <c r="A137" s="7">
        <v>45500</v>
      </c>
      <c r="B137" s="8" t="s">
        <v>21</v>
      </c>
      <c r="C137" s="8">
        <v>527</v>
      </c>
      <c r="D137" s="8" t="s">
        <v>20</v>
      </c>
      <c r="E137" s="8">
        <v>50</v>
      </c>
    </row>
    <row r="138" customFormat="1" spans="1:5">
      <c r="A138" s="7">
        <v>45501</v>
      </c>
      <c r="B138" s="8" t="s">
        <v>363</v>
      </c>
      <c r="C138" s="8">
        <v>4625</v>
      </c>
      <c r="D138" s="8" t="s">
        <v>37</v>
      </c>
      <c r="E138" s="8">
        <v>150</v>
      </c>
    </row>
    <row r="139" customFormat="1" spans="1:5">
      <c r="A139" s="7">
        <v>45501</v>
      </c>
      <c r="B139" s="8" t="s">
        <v>363</v>
      </c>
      <c r="C139" s="8" t="s">
        <v>547</v>
      </c>
      <c r="D139" s="8" t="s">
        <v>37</v>
      </c>
      <c r="E139" s="8">
        <v>150</v>
      </c>
    </row>
    <row r="140" customFormat="1" spans="1:5">
      <c r="A140" s="7">
        <v>45501</v>
      </c>
      <c r="B140" s="8" t="s">
        <v>24</v>
      </c>
      <c r="C140" s="8" t="s">
        <v>548</v>
      </c>
      <c r="D140" s="8" t="s">
        <v>26</v>
      </c>
      <c r="E140" s="8">
        <v>100</v>
      </c>
    </row>
    <row r="141" customFormat="1" spans="1:5">
      <c r="A141" s="7">
        <v>45501</v>
      </c>
      <c r="B141" s="8" t="s">
        <v>514</v>
      </c>
      <c r="C141" s="8">
        <v>1129</v>
      </c>
      <c r="D141" s="8" t="s">
        <v>31</v>
      </c>
      <c r="E141" s="8">
        <v>300</v>
      </c>
    </row>
    <row r="142" customFormat="1" spans="1:5">
      <c r="A142" s="7">
        <v>45501</v>
      </c>
      <c r="B142" s="8" t="s">
        <v>46</v>
      </c>
      <c r="C142" s="33">
        <v>16151101</v>
      </c>
      <c r="D142" s="8" t="s">
        <v>28</v>
      </c>
      <c r="E142" s="8">
        <v>150</v>
      </c>
    </row>
    <row r="143" customFormat="1" spans="1:5">
      <c r="A143" s="7">
        <v>45501</v>
      </c>
      <c r="B143" s="8" t="s">
        <v>45</v>
      </c>
      <c r="C143" s="33">
        <v>413403</v>
      </c>
      <c r="D143" s="8" t="s">
        <v>29</v>
      </c>
      <c r="E143" s="8">
        <v>150</v>
      </c>
    </row>
    <row r="144" customFormat="1" spans="1:5">
      <c r="A144" s="7">
        <v>45502</v>
      </c>
      <c r="B144" s="8" t="s">
        <v>123</v>
      </c>
      <c r="C144" s="33">
        <v>607510</v>
      </c>
      <c r="D144" s="8" t="s">
        <v>17</v>
      </c>
      <c r="E144" s="8">
        <v>100</v>
      </c>
    </row>
    <row r="145" customFormat="1" spans="1:5">
      <c r="A145" s="7">
        <v>45502</v>
      </c>
      <c r="B145" s="8" t="s">
        <v>549</v>
      </c>
      <c r="C145" s="8" t="s">
        <v>550</v>
      </c>
      <c r="D145" s="8" t="s">
        <v>551</v>
      </c>
      <c r="E145" s="8">
        <v>1200</v>
      </c>
    </row>
    <row r="146" customFormat="1" spans="1:5">
      <c r="A146" s="7">
        <v>45502</v>
      </c>
      <c r="B146" s="8" t="s">
        <v>21</v>
      </c>
      <c r="C146" s="8">
        <v>773</v>
      </c>
      <c r="D146" s="8" t="s">
        <v>20</v>
      </c>
      <c r="E146" s="8">
        <v>50</v>
      </c>
    </row>
    <row r="147" customFormat="1" spans="1:5">
      <c r="A147" s="7">
        <v>45502</v>
      </c>
      <c r="B147" s="8" t="s">
        <v>24</v>
      </c>
      <c r="C147" s="8" t="s">
        <v>552</v>
      </c>
      <c r="D147" s="8" t="s">
        <v>26</v>
      </c>
      <c r="E147" s="8">
        <v>100</v>
      </c>
    </row>
    <row r="148" customFormat="1" spans="1:6">
      <c r="A148" s="7">
        <v>45502</v>
      </c>
      <c r="B148" s="8" t="s">
        <v>250</v>
      </c>
      <c r="C148" s="8">
        <v>711</v>
      </c>
      <c r="D148" s="8" t="s">
        <v>37</v>
      </c>
      <c r="E148" s="8">
        <v>150</v>
      </c>
      <c r="F148" t="s">
        <v>134</v>
      </c>
    </row>
    <row r="149" customFormat="1" spans="1:5">
      <c r="A149" s="7">
        <v>45503</v>
      </c>
      <c r="B149" s="8" t="s">
        <v>47</v>
      </c>
      <c r="C149" s="33">
        <v>18162001</v>
      </c>
      <c r="D149" s="8" t="s">
        <v>18</v>
      </c>
      <c r="E149" s="8">
        <v>150</v>
      </c>
    </row>
    <row r="150" customFormat="1" spans="1:5">
      <c r="A150" s="7">
        <v>45503</v>
      </c>
      <c r="B150" s="8" t="s">
        <v>553</v>
      </c>
      <c r="C150" s="8" t="s">
        <v>554</v>
      </c>
      <c r="D150" s="8" t="s">
        <v>555</v>
      </c>
      <c r="E150" s="8">
        <v>600</v>
      </c>
    </row>
    <row r="151" customFormat="1" spans="1:5">
      <c r="A151" s="7">
        <v>45504</v>
      </c>
      <c r="B151" s="8" t="s">
        <v>47</v>
      </c>
      <c r="C151" s="8">
        <v>1317</v>
      </c>
      <c r="D151" s="8" t="s">
        <v>18</v>
      </c>
      <c r="E151" s="8">
        <v>150</v>
      </c>
    </row>
    <row r="152" customFormat="1" spans="1:5">
      <c r="A152" s="7">
        <v>45504</v>
      </c>
      <c r="B152" s="8" t="s">
        <v>516</v>
      </c>
      <c r="C152" s="8" t="s">
        <v>556</v>
      </c>
      <c r="D152" s="8" t="s">
        <v>557</v>
      </c>
      <c r="E152" s="8">
        <v>400</v>
      </c>
    </row>
    <row r="153" customFormat="1" spans="1:5">
      <c r="A153" s="7">
        <v>45504</v>
      </c>
      <c r="B153" s="8" t="s">
        <v>46</v>
      </c>
      <c r="C153" s="33">
        <v>28162214</v>
      </c>
      <c r="D153" s="8" t="s">
        <v>28</v>
      </c>
      <c r="E153" s="8">
        <v>150</v>
      </c>
    </row>
  </sheetData>
  <mergeCells count="1">
    <mergeCell ref="H1:K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3"/>
  <sheetViews>
    <sheetView workbookViewId="0">
      <selection activeCell="A1" sqref="$A1:$XFD1048576"/>
    </sheetView>
  </sheetViews>
  <sheetFormatPr defaultColWidth="9.23076923076923" defaultRowHeight="16.8"/>
  <cols>
    <col min="2" max="2" width="32.9230769230769" customWidth="1"/>
    <col min="3" max="3" width="15.8557692307692" style="1" customWidth="1"/>
    <col min="9" max="10" width="13.6153846153846" customWidth="1"/>
    <col min="11" max="11" width="16.2307692307692" customWidth="1"/>
    <col min="13" max="13" width="13.2307692307692"/>
  </cols>
  <sheetData>
    <row r="1" customFormat="1" ht="17.6" spans="1:11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4" t="s">
        <v>558</v>
      </c>
      <c r="I1" s="14"/>
      <c r="J1" s="14"/>
      <c r="K1" s="14"/>
    </row>
    <row r="2" customFormat="1" ht="17.6" spans="1:15">
      <c r="A2" s="7">
        <v>45505</v>
      </c>
      <c r="B2" s="8" t="s">
        <v>138</v>
      </c>
      <c r="C2" s="9" t="s">
        <v>223</v>
      </c>
      <c r="D2" s="8" t="s">
        <v>17</v>
      </c>
      <c r="E2" s="8">
        <v>100</v>
      </c>
      <c r="H2" s="15" t="s">
        <v>3</v>
      </c>
      <c r="I2" s="15" t="s">
        <v>9</v>
      </c>
      <c r="J2" s="15" t="s">
        <v>10</v>
      </c>
      <c r="K2" s="22" t="s">
        <v>11</v>
      </c>
      <c r="N2" s="26">
        <v>38.7</v>
      </c>
      <c r="O2" t="s">
        <v>559</v>
      </c>
    </row>
    <row r="3" customFormat="1" spans="1:15">
      <c r="A3" s="7">
        <v>45505</v>
      </c>
      <c r="B3" s="8" t="s">
        <v>250</v>
      </c>
      <c r="C3" s="9" t="s">
        <v>203</v>
      </c>
      <c r="D3" s="8" t="s">
        <v>37</v>
      </c>
      <c r="E3" s="8">
        <v>150</v>
      </c>
      <c r="H3" s="16" t="s">
        <v>15</v>
      </c>
      <c r="I3" s="16">
        <v>255</v>
      </c>
      <c r="J3" s="16">
        <f>SUMIFS(E2:E200,D2:D200,"嘉兴")</f>
        <v>600</v>
      </c>
      <c r="K3" s="23">
        <f t="shared" ref="K3:K16" si="0">J3/I3</f>
        <v>2.35294117647059</v>
      </c>
      <c r="N3" s="26">
        <v>111</v>
      </c>
      <c r="O3" t="s">
        <v>560</v>
      </c>
    </row>
    <row r="4" customFormat="1" spans="1:15">
      <c r="A4" s="7">
        <v>45505</v>
      </c>
      <c r="B4" s="8" t="s">
        <v>24</v>
      </c>
      <c r="C4" s="9" t="s">
        <v>561</v>
      </c>
      <c r="D4" s="8" t="s">
        <v>26</v>
      </c>
      <c r="E4" s="8">
        <v>100</v>
      </c>
      <c r="H4" s="16" t="s">
        <v>18</v>
      </c>
      <c r="I4" s="16">
        <v>372</v>
      </c>
      <c r="J4" s="16">
        <f>SUMIFS(E2:E200,D2:D200,"南昌")</f>
        <v>300</v>
      </c>
      <c r="K4" s="23">
        <f t="shared" si="0"/>
        <v>0.806451612903226</v>
      </c>
      <c r="N4" s="26">
        <v>800</v>
      </c>
      <c r="O4" s="26" t="s">
        <v>562</v>
      </c>
    </row>
    <row r="5" customFormat="1" spans="1:15">
      <c r="A5" s="7">
        <v>45505</v>
      </c>
      <c r="B5" s="8" t="s">
        <v>159</v>
      </c>
      <c r="C5" s="9" t="s">
        <v>238</v>
      </c>
      <c r="D5" s="8" t="s">
        <v>8</v>
      </c>
      <c r="E5" s="8">
        <v>150</v>
      </c>
      <c r="H5" s="16" t="s">
        <v>20</v>
      </c>
      <c r="I5" s="16">
        <v>1396</v>
      </c>
      <c r="J5" s="16">
        <f>SUMIFS(E2:E200,D2:D200,"宁波")</f>
        <v>0</v>
      </c>
      <c r="K5" s="23">
        <f t="shared" si="0"/>
        <v>0</v>
      </c>
      <c r="N5" s="26">
        <v>89.5</v>
      </c>
      <c r="O5" t="s">
        <v>563</v>
      </c>
    </row>
    <row r="6" customFormat="1" spans="1:15">
      <c r="A6" s="7">
        <v>45506</v>
      </c>
      <c r="B6" s="8" t="s">
        <v>168</v>
      </c>
      <c r="C6" s="9" t="s">
        <v>564</v>
      </c>
      <c r="D6" s="8" t="s">
        <v>17</v>
      </c>
      <c r="E6" s="8">
        <v>100</v>
      </c>
      <c r="H6" s="16" t="s">
        <v>8</v>
      </c>
      <c r="I6" s="16">
        <v>886</v>
      </c>
      <c r="J6" s="16">
        <f>SUMIFS(E2:E200,D2:D200,"天津")</f>
        <v>2100</v>
      </c>
      <c r="K6" s="23">
        <f t="shared" si="0"/>
        <v>2.37020316027088</v>
      </c>
      <c r="N6">
        <v>500</v>
      </c>
      <c r="O6" t="s">
        <v>565</v>
      </c>
    </row>
    <row r="7" customFormat="1" spans="1:15">
      <c r="A7" s="7">
        <v>45507</v>
      </c>
      <c r="B7" s="8" t="s">
        <v>54</v>
      </c>
      <c r="C7" s="9" t="s">
        <v>566</v>
      </c>
      <c r="D7" s="8" t="s">
        <v>33</v>
      </c>
      <c r="E7" s="8">
        <v>300</v>
      </c>
      <c r="H7" s="16" t="s">
        <v>17</v>
      </c>
      <c r="I7" s="16">
        <v>1630</v>
      </c>
      <c r="J7" s="16">
        <f>SUMIFS(E2:E200,D2:D200,"郑州")</f>
        <v>1100</v>
      </c>
      <c r="K7" s="23">
        <f t="shared" si="0"/>
        <v>0.674846625766871</v>
      </c>
      <c r="N7">
        <v>79</v>
      </c>
      <c r="O7" t="s">
        <v>482</v>
      </c>
    </row>
    <row r="8" customFormat="1" spans="1:15">
      <c r="A8" s="7">
        <v>45508</v>
      </c>
      <c r="B8" s="8" t="s">
        <v>183</v>
      </c>
      <c r="C8" s="9" t="s">
        <v>567</v>
      </c>
      <c r="D8" s="8" t="s">
        <v>35</v>
      </c>
      <c r="E8" s="8">
        <v>150</v>
      </c>
      <c r="H8" s="16" t="s">
        <v>28</v>
      </c>
      <c r="I8" s="16">
        <v>356</v>
      </c>
      <c r="J8" s="16">
        <f>SUMIFS(E2:E200,D2:D200,"中山")</f>
        <v>900</v>
      </c>
      <c r="K8" s="23">
        <f t="shared" si="0"/>
        <v>2.52808988764045</v>
      </c>
      <c r="N8">
        <v>93</v>
      </c>
      <c r="O8" t="s">
        <v>482</v>
      </c>
    </row>
    <row r="9" customFormat="1" spans="1:11">
      <c r="A9" s="7">
        <v>45508</v>
      </c>
      <c r="B9" s="8" t="s">
        <v>41</v>
      </c>
      <c r="C9" s="9" t="s">
        <v>568</v>
      </c>
      <c r="D9" s="8" t="s">
        <v>37</v>
      </c>
      <c r="E9" s="8">
        <v>150</v>
      </c>
      <c r="H9" s="16" t="s">
        <v>29</v>
      </c>
      <c r="I9" s="16">
        <v>497</v>
      </c>
      <c r="J9" s="16">
        <f>SUMIFS(E2:E200,D2:D200,"珠海")</f>
        <v>600</v>
      </c>
      <c r="K9" s="23">
        <f t="shared" si="0"/>
        <v>1.20724346076459</v>
      </c>
    </row>
    <row r="10" customFormat="1" spans="1:14">
      <c r="A10" s="7">
        <v>45508</v>
      </c>
      <c r="B10" s="8" t="s">
        <v>54</v>
      </c>
      <c r="C10" s="9" t="s">
        <v>406</v>
      </c>
      <c r="D10" s="8" t="s">
        <v>33</v>
      </c>
      <c r="E10" s="8">
        <v>300</v>
      </c>
      <c r="H10" s="16" t="s">
        <v>31</v>
      </c>
      <c r="I10" s="16">
        <v>4904</v>
      </c>
      <c r="J10" s="16">
        <f>SUMIFS(E2:E200,D2:D200,"上海")</f>
        <v>3150</v>
      </c>
      <c r="K10" s="23">
        <f t="shared" si="0"/>
        <v>0.642332789559543</v>
      </c>
      <c r="N10" t="s">
        <v>569</v>
      </c>
    </row>
    <row r="11" customFormat="1" spans="1:14">
      <c r="A11" s="7">
        <v>45509</v>
      </c>
      <c r="B11" s="8" t="s">
        <v>41</v>
      </c>
      <c r="C11" s="9" t="s">
        <v>570</v>
      </c>
      <c r="D11" s="8" t="s">
        <v>37</v>
      </c>
      <c r="E11" s="8">
        <v>150</v>
      </c>
      <c r="H11" s="16" t="s">
        <v>33</v>
      </c>
      <c r="I11" s="16">
        <v>837</v>
      </c>
      <c r="J11" s="16">
        <f>SUMIFS(E2:E200,D2:D200,"北京")</f>
        <v>1500</v>
      </c>
      <c r="K11" s="23">
        <f t="shared" si="0"/>
        <v>1.7921146953405</v>
      </c>
      <c r="N11" t="s">
        <v>571</v>
      </c>
    </row>
    <row r="12" customFormat="1" spans="1:14">
      <c r="A12" s="7">
        <v>45510</v>
      </c>
      <c r="B12" s="8" t="s">
        <v>6</v>
      </c>
      <c r="C12" s="9" t="s">
        <v>572</v>
      </c>
      <c r="D12" s="8" t="s">
        <v>8</v>
      </c>
      <c r="E12" s="8">
        <v>150</v>
      </c>
      <c r="H12" s="16" t="s">
        <v>35</v>
      </c>
      <c r="I12" s="16">
        <v>1139</v>
      </c>
      <c r="J12" s="16">
        <f>SUMIFS(E2:E200,D2:D200,"南京")</f>
        <v>300</v>
      </c>
      <c r="K12" s="23">
        <f t="shared" si="0"/>
        <v>0.263388937664618</v>
      </c>
      <c r="N12" t="s">
        <v>573</v>
      </c>
    </row>
    <row r="13" customFormat="1" spans="1:14">
      <c r="A13" s="7">
        <v>45510</v>
      </c>
      <c r="B13" s="8" t="s">
        <v>46</v>
      </c>
      <c r="C13" s="9" t="s">
        <v>574</v>
      </c>
      <c r="D13" s="8" t="s">
        <v>28</v>
      </c>
      <c r="E13" s="8">
        <v>150</v>
      </c>
      <c r="H13" s="17" t="s">
        <v>26</v>
      </c>
      <c r="I13" s="17">
        <v>400</v>
      </c>
      <c r="J13" s="16">
        <f>SUMIFS(E2:E200,D2:D200,"温州")</f>
        <v>400</v>
      </c>
      <c r="K13" s="23">
        <f t="shared" si="0"/>
        <v>1</v>
      </c>
      <c r="N13" t="s">
        <v>575</v>
      </c>
    </row>
    <row r="14" customFormat="1" spans="1:11">
      <c r="A14" s="7">
        <v>45510</v>
      </c>
      <c r="B14" s="8" t="s">
        <v>576</v>
      </c>
      <c r="C14" s="9" t="s">
        <v>577</v>
      </c>
      <c r="D14" s="8" t="s">
        <v>31</v>
      </c>
      <c r="E14" s="8">
        <v>300</v>
      </c>
      <c r="H14" s="17" t="s">
        <v>125</v>
      </c>
      <c r="I14" s="17">
        <v>6134</v>
      </c>
      <c r="J14" s="16">
        <f>SUMIFS(E2:E200,D2:D200,"深圳")</f>
        <v>900</v>
      </c>
      <c r="K14" s="23">
        <f t="shared" si="0"/>
        <v>0.146723182262798</v>
      </c>
    </row>
    <row r="15" customFormat="1" spans="1:11">
      <c r="A15" s="7">
        <v>45510</v>
      </c>
      <c r="B15" s="8" t="s">
        <v>47</v>
      </c>
      <c r="C15" s="9" t="s">
        <v>578</v>
      </c>
      <c r="D15" s="8" t="s">
        <v>18</v>
      </c>
      <c r="E15" s="8">
        <v>150</v>
      </c>
      <c r="H15" s="17" t="s">
        <v>37</v>
      </c>
      <c r="I15" s="17">
        <v>4541</v>
      </c>
      <c r="J15" s="16">
        <f>SUMIFS(E2:E200,D2:D200,"合肥")</f>
        <v>3450</v>
      </c>
      <c r="K15" s="23">
        <f t="shared" si="0"/>
        <v>0.759744549658665</v>
      </c>
    </row>
    <row r="16" customFormat="1" spans="1:11">
      <c r="A16" s="7">
        <v>45510</v>
      </c>
      <c r="B16" s="8" t="s">
        <v>24</v>
      </c>
      <c r="C16" s="9" t="s">
        <v>579</v>
      </c>
      <c r="D16" s="8" t="s">
        <v>26</v>
      </c>
      <c r="E16" s="8">
        <v>100</v>
      </c>
      <c r="H16" s="18" t="s">
        <v>40</v>
      </c>
      <c r="I16" s="18">
        <f>SUM(I3:I15)</f>
        <v>23347</v>
      </c>
      <c r="J16" s="18">
        <f>SUM(J3:J15)</f>
        <v>15300</v>
      </c>
      <c r="K16" s="24">
        <f t="shared" si="0"/>
        <v>0.655330449308262</v>
      </c>
    </row>
    <row r="17" customFormat="1" spans="1:5">
      <c r="A17" s="7">
        <v>45511</v>
      </c>
      <c r="B17" s="8" t="s">
        <v>46</v>
      </c>
      <c r="C17" s="9" t="s">
        <v>580</v>
      </c>
      <c r="D17" s="8" t="s">
        <v>28</v>
      </c>
      <c r="E17" s="8">
        <v>300</v>
      </c>
    </row>
    <row r="18" customFormat="1" ht="17.6" spans="1:15">
      <c r="A18" s="7">
        <v>45511</v>
      </c>
      <c r="B18" s="8" t="s">
        <v>71</v>
      </c>
      <c r="C18" s="9" t="s">
        <v>230</v>
      </c>
      <c r="D18" s="8" t="s">
        <v>8</v>
      </c>
      <c r="E18" s="8">
        <v>150</v>
      </c>
      <c r="H18" s="20" t="s">
        <v>581</v>
      </c>
      <c r="I18" s="20"/>
      <c r="J18" s="20"/>
      <c r="K18" s="20"/>
      <c r="M18" s="40"/>
      <c r="N18" s="41"/>
      <c r="O18" s="42"/>
    </row>
    <row r="19" customFormat="1" ht="17.6" spans="1:15">
      <c r="A19" s="7">
        <v>45511</v>
      </c>
      <c r="B19" s="8" t="s">
        <v>168</v>
      </c>
      <c r="C19" s="9" t="s">
        <v>192</v>
      </c>
      <c r="D19" s="8" t="s">
        <v>17</v>
      </c>
      <c r="E19" s="8">
        <v>100</v>
      </c>
      <c r="H19" s="15" t="s">
        <v>3</v>
      </c>
      <c r="I19" s="15" t="s">
        <v>9</v>
      </c>
      <c r="J19" s="15" t="s">
        <v>10</v>
      </c>
      <c r="K19" s="15" t="s">
        <v>582</v>
      </c>
      <c r="M19" s="43"/>
      <c r="N19" s="44"/>
      <c r="O19" s="45"/>
    </row>
    <row r="20" customFormat="1" spans="1:15">
      <c r="A20" s="7">
        <v>45512</v>
      </c>
      <c r="B20" s="8" t="s">
        <v>57</v>
      </c>
      <c r="C20" s="9" t="s">
        <v>583</v>
      </c>
      <c r="D20" s="8" t="s">
        <v>37</v>
      </c>
      <c r="E20" s="8">
        <v>150</v>
      </c>
      <c r="H20" s="38" t="s">
        <v>584</v>
      </c>
      <c r="I20" s="11">
        <v>379</v>
      </c>
      <c r="J20" s="11">
        <f>SUMIFS(E2:E200,D2:D200,"佛山")</f>
        <v>1300</v>
      </c>
      <c r="K20" s="39">
        <f t="shared" ref="K20:K32" si="1">J20/I20</f>
        <v>3.43007915567282</v>
      </c>
      <c r="M20" s="43"/>
      <c r="N20" s="44"/>
      <c r="O20" s="45"/>
    </row>
    <row r="21" customFormat="1" spans="1:15">
      <c r="A21" s="7">
        <v>45512</v>
      </c>
      <c r="B21" s="8" t="s">
        <v>576</v>
      </c>
      <c r="C21" s="9" t="s">
        <v>585</v>
      </c>
      <c r="D21" s="8" t="s">
        <v>31</v>
      </c>
      <c r="E21" s="8">
        <v>300</v>
      </c>
      <c r="H21" s="38" t="s">
        <v>557</v>
      </c>
      <c r="I21" s="11">
        <v>133</v>
      </c>
      <c r="J21" s="11">
        <f>SUMIFS(E2:E200,D2:D200,"漳州")</f>
        <v>480</v>
      </c>
      <c r="K21" s="39">
        <f t="shared" si="1"/>
        <v>3.60902255639098</v>
      </c>
      <c r="M21" s="43"/>
      <c r="N21" s="44"/>
      <c r="O21" s="45"/>
    </row>
    <row r="22" customFormat="1" spans="1:15">
      <c r="A22" s="7">
        <v>45512</v>
      </c>
      <c r="B22" s="8" t="s">
        <v>586</v>
      </c>
      <c r="C22" s="9" t="s">
        <v>587</v>
      </c>
      <c r="D22" s="8" t="s">
        <v>584</v>
      </c>
      <c r="E22" s="8">
        <v>200</v>
      </c>
      <c r="H22" s="38" t="s">
        <v>388</v>
      </c>
      <c r="I22" s="11">
        <v>178</v>
      </c>
      <c r="J22" s="11">
        <f>SUMIFS(E2:E200,D2:D200,"柳州")</f>
        <v>450</v>
      </c>
      <c r="K22" s="39">
        <f t="shared" si="1"/>
        <v>2.52808988764045</v>
      </c>
      <c r="M22" s="43"/>
      <c r="N22" s="44"/>
      <c r="O22" s="45"/>
    </row>
    <row r="23" customFormat="1" spans="1:15">
      <c r="A23" s="7">
        <v>45512</v>
      </c>
      <c r="B23" s="8" t="s">
        <v>119</v>
      </c>
      <c r="C23" s="9" t="s">
        <v>588</v>
      </c>
      <c r="D23" s="8" t="s">
        <v>29</v>
      </c>
      <c r="E23" s="8">
        <v>150</v>
      </c>
      <c r="H23" s="38" t="s">
        <v>589</v>
      </c>
      <c r="I23" s="11">
        <v>0</v>
      </c>
      <c r="J23" s="11">
        <f>SUMIFS(E2:E200,D2:D200,"肥西")</f>
        <v>800</v>
      </c>
      <c r="K23" s="39" t="e">
        <f t="shared" si="1"/>
        <v>#DIV/0!</v>
      </c>
      <c r="M23" s="43"/>
      <c r="N23" s="44"/>
      <c r="O23" s="45"/>
    </row>
    <row r="24" customFormat="1" spans="1:15">
      <c r="A24" s="7">
        <v>45513</v>
      </c>
      <c r="B24" s="8" t="s">
        <v>49</v>
      </c>
      <c r="C24" s="9" t="s">
        <v>590</v>
      </c>
      <c r="D24" s="8" t="s">
        <v>17</v>
      </c>
      <c r="E24" s="8">
        <v>100</v>
      </c>
      <c r="H24" s="38" t="s">
        <v>591</v>
      </c>
      <c r="I24" s="11">
        <v>17</v>
      </c>
      <c r="J24" s="11">
        <f>SUMIFS(E2:E200,D2:D200,"丽水")</f>
        <v>650</v>
      </c>
      <c r="K24" s="39">
        <f t="shared" si="1"/>
        <v>38.2352941176471</v>
      </c>
      <c r="M24" s="43"/>
      <c r="N24" s="44"/>
      <c r="O24" s="45"/>
    </row>
    <row r="25" customFormat="1" spans="1:15">
      <c r="A25" s="7">
        <v>45513</v>
      </c>
      <c r="B25" s="8" t="s">
        <v>592</v>
      </c>
      <c r="C25" s="9" t="s">
        <v>593</v>
      </c>
      <c r="D25" s="8" t="s">
        <v>557</v>
      </c>
      <c r="E25" s="8">
        <v>150</v>
      </c>
      <c r="H25" s="38" t="s">
        <v>594</v>
      </c>
      <c r="I25" s="11">
        <v>228</v>
      </c>
      <c r="J25" s="11">
        <f>SUMIFS(E2:E200,D2:D200,"英德")</f>
        <v>1580</v>
      </c>
      <c r="K25" s="39">
        <f t="shared" si="1"/>
        <v>6.92982456140351</v>
      </c>
      <c r="M25" s="43"/>
      <c r="N25" s="44"/>
      <c r="O25" s="45"/>
    </row>
    <row r="26" customFormat="1" spans="1:15">
      <c r="A26" s="7">
        <v>45513</v>
      </c>
      <c r="B26" s="8" t="s">
        <v>595</v>
      </c>
      <c r="C26" s="9" t="s">
        <v>596</v>
      </c>
      <c r="D26" s="8" t="s">
        <v>125</v>
      </c>
      <c r="E26" s="8">
        <v>900</v>
      </c>
      <c r="H26" s="11" t="s">
        <v>597</v>
      </c>
      <c r="I26" s="11">
        <v>46</v>
      </c>
      <c r="J26" s="11">
        <f>SUMIFS(E2:E200,D2:D200,"顺德")</f>
        <v>150</v>
      </c>
      <c r="K26" s="39">
        <f t="shared" si="1"/>
        <v>3.26086956521739</v>
      </c>
      <c r="M26" s="43"/>
      <c r="N26" s="44"/>
      <c r="O26" s="45"/>
    </row>
    <row r="27" customFormat="1" spans="1:15">
      <c r="A27" s="7">
        <v>45516</v>
      </c>
      <c r="B27" s="8" t="s">
        <v>123</v>
      </c>
      <c r="C27" s="9" t="s">
        <v>598</v>
      </c>
      <c r="D27" s="8" t="s">
        <v>17</v>
      </c>
      <c r="E27" s="8">
        <v>100</v>
      </c>
      <c r="H27" s="11" t="s">
        <v>551</v>
      </c>
      <c r="I27" s="11">
        <v>30</v>
      </c>
      <c r="J27" s="11">
        <f>SUMIFS(E2:E200,D2:D200,"址山")</f>
        <v>0</v>
      </c>
      <c r="K27" s="39">
        <f t="shared" si="1"/>
        <v>0</v>
      </c>
      <c r="M27" s="43"/>
      <c r="N27" s="44"/>
      <c r="O27" s="45"/>
    </row>
    <row r="28" customFormat="1" spans="1:15">
      <c r="A28" s="7">
        <v>45516</v>
      </c>
      <c r="B28" s="8" t="s">
        <v>138</v>
      </c>
      <c r="C28" s="9" t="s">
        <v>360</v>
      </c>
      <c r="D28" s="8" t="s">
        <v>17</v>
      </c>
      <c r="E28" s="8">
        <v>100</v>
      </c>
      <c r="H28" s="11" t="s">
        <v>599</v>
      </c>
      <c r="I28" s="11">
        <v>193</v>
      </c>
      <c r="J28" s="11">
        <f>SUMIFS(E3:E201,D3:D201,"余姚")</f>
        <v>150</v>
      </c>
      <c r="K28" s="39">
        <f t="shared" si="1"/>
        <v>0.77720207253886</v>
      </c>
      <c r="M28" s="43"/>
      <c r="N28" s="44"/>
      <c r="O28" s="45"/>
    </row>
    <row r="29" customFormat="1" spans="1:15">
      <c r="A29" s="7">
        <v>45516</v>
      </c>
      <c r="B29" s="8" t="s">
        <v>386</v>
      </c>
      <c r="C29" s="9" t="s">
        <v>600</v>
      </c>
      <c r="D29" s="8" t="s">
        <v>388</v>
      </c>
      <c r="E29" s="8">
        <v>150</v>
      </c>
      <c r="H29" s="11" t="s">
        <v>601</v>
      </c>
      <c r="I29" s="11">
        <v>604</v>
      </c>
      <c r="J29" s="11">
        <f>SUMIFS(E4:E202,D4:D202,"慈溪")</f>
        <v>530</v>
      </c>
      <c r="K29" s="39">
        <f t="shared" si="1"/>
        <v>0.877483443708609</v>
      </c>
      <c r="M29" s="43"/>
      <c r="N29" s="44"/>
      <c r="O29" s="45"/>
    </row>
    <row r="30" customFormat="1" spans="1:15">
      <c r="A30" s="7">
        <v>45517</v>
      </c>
      <c r="B30" s="8" t="s">
        <v>602</v>
      </c>
      <c r="C30" s="9" t="s">
        <v>256</v>
      </c>
      <c r="D30" s="8" t="s">
        <v>15</v>
      </c>
      <c r="E30" s="8">
        <v>200</v>
      </c>
      <c r="H30" s="11" t="s">
        <v>603</v>
      </c>
      <c r="I30" s="11">
        <v>178</v>
      </c>
      <c r="J30" s="11">
        <v>150</v>
      </c>
      <c r="K30" s="39">
        <f t="shared" si="1"/>
        <v>0.842696629213483</v>
      </c>
      <c r="M30" s="43"/>
      <c r="N30" s="44"/>
      <c r="O30" s="45"/>
    </row>
    <row r="31" customFormat="1" spans="1:15">
      <c r="A31" s="7">
        <v>45517</v>
      </c>
      <c r="B31" s="8" t="s">
        <v>495</v>
      </c>
      <c r="C31" s="9" t="s">
        <v>604</v>
      </c>
      <c r="D31" s="8" t="s">
        <v>589</v>
      </c>
      <c r="E31" s="8">
        <v>800</v>
      </c>
      <c r="H31" s="11" t="s">
        <v>555</v>
      </c>
      <c r="I31" s="11">
        <v>103</v>
      </c>
      <c r="J31" s="11">
        <f>SUMIFS(E2:E200,D2:D200,"金华")</f>
        <v>0</v>
      </c>
      <c r="K31" s="39">
        <f t="shared" si="1"/>
        <v>0</v>
      </c>
      <c r="M31" s="43"/>
      <c r="N31" s="44"/>
      <c r="O31" s="45"/>
    </row>
    <row r="32" customFormat="1" spans="1:15">
      <c r="A32" s="7">
        <v>45517</v>
      </c>
      <c r="B32" s="8" t="s">
        <v>123</v>
      </c>
      <c r="C32" s="9" t="s">
        <v>377</v>
      </c>
      <c r="D32" s="8" t="s">
        <v>17</v>
      </c>
      <c r="E32" s="8">
        <v>100</v>
      </c>
      <c r="H32" s="18" t="s">
        <v>40</v>
      </c>
      <c r="I32" s="18">
        <f>SUM(I17:I31)</f>
        <v>2089</v>
      </c>
      <c r="J32" s="18">
        <f>SUM(J17:J31)</f>
        <v>6240</v>
      </c>
      <c r="K32" s="24">
        <f t="shared" si="1"/>
        <v>2.98707515557683</v>
      </c>
      <c r="M32" s="43"/>
      <c r="N32" s="44"/>
      <c r="O32" s="45"/>
    </row>
    <row r="33" customFormat="1" spans="1:15">
      <c r="A33" s="7">
        <v>45517</v>
      </c>
      <c r="B33" s="8" t="s">
        <v>41</v>
      </c>
      <c r="C33" s="9" t="s">
        <v>605</v>
      </c>
      <c r="D33" s="8" t="s">
        <v>37</v>
      </c>
      <c r="E33" s="8">
        <v>150</v>
      </c>
      <c r="M33" s="43"/>
      <c r="N33" s="44"/>
      <c r="O33" s="45"/>
    </row>
    <row r="34" customFormat="1" spans="1:15">
      <c r="A34" s="7">
        <v>45517</v>
      </c>
      <c r="B34" s="8" t="s">
        <v>57</v>
      </c>
      <c r="C34" s="9" t="s">
        <v>606</v>
      </c>
      <c r="D34" s="8" t="s">
        <v>37</v>
      </c>
      <c r="E34" s="8">
        <v>150</v>
      </c>
      <c r="M34" s="43"/>
      <c r="N34" s="44"/>
      <c r="O34" s="45"/>
    </row>
    <row r="35" customFormat="1" spans="1:15">
      <c r="A35" s="7">
        <v>45517</v>
      </c>
      <c r="B35" s="8" t="s">
        <v>41</v>
      </c>
      <c r="C35" s="9" t="s">
        <v>607</v>
      </c>
      <c r="D35" s="8" t="s">
        <v>37</v>
      </c>
      <c r="E35" s="8">
        <v>150</v>
      </c>
      <c r="M35" s="46"/>
      <c r="N35" s="47"/>
      <c r="O35" s="48"/>
    </row>
    <row r="36" customFormat="1" spans="1:5">
      <c r="A36" s="7">
        <v>45517</v>
      </c>
      <c r="B36" s="8" t="s">
        <v>163</v>
      </c>
      <c r="C36" s="9" t="s">
        <v>608</v>
      </c>
      <c r="D36" s="8" t="s">
        <v>35</v>
      </c>
      <c r="E36" s="8">
        <v>150</v>
      </c>
    </row>
    <row r="37" customFormat="1" spans="1:5">
      <c r="A37" s="7">
        <v>45517</v>
      </c>
      <c r="B37" s="8" t="s">
        <v>609</v>
      </c>
      <c r="C37" s="9" t="s">
        <v>610</v>
      </c>
      <c r="D37" s="8" t="s">
        <v>591</v>
      </c>
      <c r="E37" s="8">
        <v>650</v>
      </c>
    </row>
    <row r="38" customFormat="1" spans="1:5">
      <c r="A38" s="7">
        <v>45517</v>
      </c>
      <c r="B38" s="8" t="s">
        <v>576</v>
      </c>
      <c r="C38" s="9" t="s">
        <v>611</v>
      </c>
      <c r="D38" s="8" t="s">
        <v>31</v>
      </c>
      <c r="E38" s="8">
        <v>300</v>
      </c>
    </row>
    <row r="39" customFormat="1" spans="1:5">
      <c r="A39" s="7">
        <v>45517</v>
      </c>
      <c r="B39" s="8" t="s">
        <v>612</v>
      </c>
      <c r="C39" s="9" t="s">
        <v>613</v>
      </c>
      <c r="D39" s="8" t="s">
        <v>594</v>
      </c>
      <c r="E39" s="8">
        <v>1000</v>
      </c>
    </row>
    <row r="40" customFormat="1" spans="1:5">
      <c r="A40" s="7">
        <v>45517</v>
      </c>
      <c r="B40" s="8" t="s">
        <v>586</v>
      </c>
      <c r="C40" s="9" t="s">
        <v>614</v>
      </c>
      <c r="D40" s="8" t="s">
        <v>584</v>
      </c>
      <c r="E40" s="8">
        <v>200</v>
      </c>
    </row>
    <row r="41" customFormat="1" spans="1:5">
      <c r="A41" s="7">
        <v>45518</v>
      </c>
      <c r="B41" s="8" t="s">
        <v>6</v>
      </c>
      <c r="C41" s="9" t="s">
        <v>578</v>
      </c>
      <c r="D41" s="8" t="s">
        <v>8</v>
      </c>
      <c r="E41" s="8">
        <v>150</v>
      </c>
    </row>
    <row r="42" customFormat="1" spans="1:5">
      <c r="A42" s="7">
        <v>45518</v>
      </c>
      <c r="B42" s="8" t="s">
        <v>586</v>
      </c>
      <c r="C42" s="9" t="s">
        <v>615</v>
      </c>
      <c r="D42" s="8" t="s">
        <v>584</v>
      </c>
      <c r="E42" s="8">
        <v>150</v>
      </c>
    </row>
    <row r="43" customFormat="1" spans="1:5">
      <c r="A43" s="7">
        <v>45518</v>
      </c>
      <c r="B43" s="8" t="s">
        <v>54</v>
      </c>
      <c r="C43" s="9" t="s">
        <v>616</v>
      </c>
      <c r="D43" s="8" t="s">
        <v>33</v>
      </c>
      <c r="E43" s="8">
        <v>300</v>
      </c>
    </row>
    <row r="44" customFormat="1" spans="1:5">
      <c r="A44" s="7">
        <v>45519</v>
      </c>
      <c r="B44" s="8" t="s">
        <v>119</v>
      </c>
      <c r="C44" s="9" t="s">
        <v>617</v>
      </c>
      <c r="D44" s="8" t="s">
        <v>29</v>
      </c>
      <c r="E44" s="8">
        <v>150</v>
      </c>
    </row>
    <row r="45" customFormat="1" spans="1:5">
      <c r="A45" s="7">
        <v>45519</v>
      </c>
      <c r="B45" s="8" t="s">
        <v>159</v>
      </c>
      <c r="C45" s="9" t="s">
        <v>618</v>
      </c>
      <c r="D45" s="8" t="s">
        <v>8</v>
      </c>
      <c r="E45" s="8">
        <v>150</v>
      </c>
    </row>
    <row r="46" customFormat="1" spans="1:5">
      <c r="A46" s="7">
        <v>45519</v>
      </c>
      <c r="B46" s="8" t="s">
        <v>47</v>
      </c>
      <c r="C46" s="9" t="s">
        <v>115</v>
      </c>
      <c r="D46" s="8" t="s">
        <v>18</v>
      </c>
      <c r="E46" s="8">
        <v>150</v>
      </c>
    </row>
    <row r="47" customFormat="1" spans="1:5">
      <c r="A47" s="7">
        <v>45519</v>
      </c>
      <c r="B47" s="8" t="s">
        <v>586</v>
      </c>
      <c r="C47" s="9" t="s">
        <v>619</v>
      </c>
      <c r="D47" s="8" t="s">
        <v>584</v>
      </c>
      <c r="E47" s="8">
        <v>150</v>
      </c>
    </row>
    <row r="48" customFormat="1" spans="1:5">
      <c r="A48" s="7">
        <v>45519</v>
      </c>
      <c r="B48" s="8" t="s">
        <v>620</v>
      </c>
      <c r="C48" s="9" t="s">
        <v>621</v>
      </c>
      <c r="D48" s="8" t="s">
        <v>31</v>
      </c>
      <c r="E48" s="8">
        <v>300</v>
      </c>
    </row>
    <row r="49" customFormat="1" spans="1:5">
      <c r="A49" s="7">
        <v>45519</v>
      </c>
      <c r="B49" s="8" t="s">
        <v>250</v>
      </c>
      <c r="C49" s="9" t="s">
        <v>622</v>
      </c>
      <c r="D49" s="8" t="s">
        <v>37</v>
      </c>
      <c r="E49" s="8">
        <v>150</v>
      </c>
    </row>
    <row r="50" customFormat="1" spans="1:5">
      <c r="A50" s="7">
        <v>45519</v>
      </c>
      <c r="B50" s="8" t="s">
        <v>6</v>
      </c>
      <c r="C50" s="9" t="s">
        <v>100</v>
      </c>
      <c r="D50" s="8" t="s">
        <v>8</v>
      </c>
      <c r="E50" s="8">
        <v>150</v>
      </c>
    </row>
    <row r="51" customFormat="1" spans="1:5">
      <c r="A51" s="7">
        <v>45520</v>
      </c>
      <c r="B51" s="8" t="s">
        <v>156</v>
      </c>
      <c r="C51" s="9" t="s">
        <v>623</v>
      </c>
      <c r="D51" s="8" t="s">
        <v>29</v>
      </c>
      <c r="E51" s="8">
        <v>150</v>
      </c>
    </row>
    <row r="52" customFormat="1" spans="1:5">
      <c r="A52" s="7">
        <v>45520</v>
      </c>
      <c r="B52" s="8" t="s">
        <v>624</v>
      </c>
      <c r="C52" s="9" t="s">
        <v>625</v>
      </c>
      <c r="D52" s="8" t="s">
        <v>597</v>
      </c>
      <c r="E52" s="8">
        <v>150</v>
      </c>
    </row>
    <row r="53" customFormat="1" spans="1:5">
      <c r="A53" s="7">
        <v>45520</v>
      </c>
      <c r="B53" s="8" t="s">
        <v>168</v>
      </c>
      <c r="C53" s="9" t="s">
        <v>626</v>
      </c>
      <c r="D53" s="8" t="s">
        <v>17</v>
      </c>
      <c r="E53" s="8">
        <v>100</v>
      </c>
    </row>
    <row r="54" customFormat="1" spans="1:5">
      <c r="A54" s="7">
        <v>45521</v>
      </c>
      <c r="B54" s="8" t="s">
        <v>119</v>
      </c>
      <c r="C54" s="9" t="s">
        <v>230</v>
      </c>
      <c r="D54" s="8" t="s">
        <v>29</v>
      </c>
      <c r="E54" s="8">
        <v>150</v>
      </c>
    </row>
    <row r="55" customFormat="1" spans="1:5">
      <c r="A55" s="7">
        <v>45522</v>
      </c>
      <c r="B55" s="8" t="s">
        <v>592</v>
      </c>
      <c r="C55" s="9" t="s">
        <v>627</v>
      </c>
      <c r="D55" s="8" t="s">
        <v>557</v>
      </c>
      <c r="E55" s="8">
        <v>180</v>
      </c>
    </row>
    <row r="56" customFormat="1" spans="1:5">
      <c r="A56" s="7">
        <v>45522</v>
      </c>
      <c r="B56" s="8" t="s">
        <v>576</v>
      </c>
      <c r="C56" s="9" t="s">
        <v>577</v>
      </c>
      <c r="D56" s="8" t="s">
        <v>31</v>
      </c>
      <c r="E56" s="8">
        <v>300</v>
      </c>
    </row>
    <row r="57" customFormat="1" spans="1:5">
      <c r="A57" s="7">
        <v>45522</v>
      </c>
      <c r="B57" s="8" t="s">
        <v>57</v>
      </c>
      <c r="C57" s="9" t="s">
        <v>628</v>
      </c>
      <c r="D57" s="8" t="s">
        <v>37</v>
      </c>
      <c r="E57" s="8">
        <v>150</v>
      </c>
    </row>
    <row r="58" customFormat="1" spans="1:5">
      <c r="A58" s="7">
        <v>45523</v>
      </c>
      <c r="B58" s="8" t="s">
        <v>123</v>
      </c>
      <c r="C58" s="9" t="s">
        <v>629</v>
      </c>
      <c r="D58" s="8" t="s">
        <v>17</v>
      </c>
      <c r="E58" s="8">
        <v>100</v>
      </c>
    </row>
    <row r="59" customFormat="1" spans="1:5">
      <c r="A59" s="7">
        <v>45523</v>
      </c>
      <c r="B59" s="8" t="s">
        <v>46</v>
      </c>
      <c r="C59" s="9" t="s">
        <v>630</v>
      </c>
      <c r="D59" s="8" t="s">
        <v>28</v>
      </c>
      <c r="E59" s="8">
        <v>150</v>
      </c>
    </row>
    <row r="60" customFormat="1" spans="1:5">
      <c r="A60" s="7">
        <v>45523</v>
      </c>
      <c r="B60" s="8" t="s">
        <v>46</v>
      </c>
      <c r="C60" s="9" t="s">
        <v>259</v>
      </c>
      <c r="D60" s="8" t="s">
        <v>28</v>
      </c>
      <c r="E60" s="8">
        <v>150</v>
      </c>
    </row>
    <row r="61" customFormat="1" spans="1:5">
      <c r="A61" s="7">
        <v>45524</v>
      </c>
      <c r="B61" s="8" t="s">
        <v>24</v>
      </c>
      <c r="C61" s="9" t="s">
        <v>631</v>
      </c>
      <c r="D61" s="8" t="s">
        <v>26</v>
      </c>
      <c r="E61" s="8">
        <v>100</v>
      </c>
    </row>
    <row r="62" customFormat="1" spans="1:5">
      <c r="A62" s="7">
        <v>45524</v>
      </c>
      <c r="B62" s="8" t="s">
        <v>41</v>
      </c>
      <c r="C62" s="9" t="s">
        <v>632</v>
      </c>
      <c r="D62" s="8" t="s">
        <v>37</v>
      </c>
      <c r="E62" s="8">
        <v>150</v>
      </c>
    </row>
    <row r="63" customFormat="1" spans="1:5">
      <c r="A63" s="7">
        <v>45524</v>
      </c>
      <c r="B63" s="8" t="s">
        <v>41</v>
      </c>
      <c r="C63" s="9" t="s">
        <v>633</v>
      </c>
      <c r="D63" s="8" t="s">
        <v>37</v>
      </c>
      <c r="E63" s="8">
        <v>150</v>
      </c>
    </row>
    <row r="64" customFormat="1" spans="1:5">
      <c r="A64" s="7">
        <v>45524</v>
      </c>
      <c r="B64" s="8" t="s">
        <v>386</v>
      </c>
      <c r="C64" s="9" t="s">
        <v>634</v>
      </c>
      <c r="D64" s="8" t="s">
        <v>388</v>
      </c>
      <c r="E64" s="8">
        <v>150</v>
      </c>
    </row>
    <row r="65" customFormat="1" spans="1:5">
      <c r="A65" s="7">
        <v>45525</v>
      </c>
      <c r="B65" s="8" t="s">
        <v>6</v>
      </c>
      <c r="C65" s="9" t="s">
        <v>635</v>
      </c>
      <c r="D65" s="8" t="s">
        <v>8</v>
      </c>
      <c r="E65" s="8">
        <v>150</v>
      </c>
    </row>
    <row r="66" customFormat="1" spans="1:5">
      <c r="A66" s="7">
        <v>45525</v>
      </c>
      <c r="B66" s="8" t="s">
        <v>586</v>
      </c>
      <c r="C66" s="9" t="s">
        <v>636</v>
      </c>
      <c r="D66" s="8" t="s">
        <v>584</v>
      </c>
      <c r="E66" s="8">
        <v>150</v>
      </c>
    </row>
    <row r="67" customFormat="1" spans="1:5">
      <c r="A67" s="7">
        <v>45526</v>
      </c>
      <c r="B67" s="8" t="s">
        <v>57</v>
      </c>
      <c r="C67" s="9" t="s">
        <v>637</v>
      </c>
      <c r="D67" s="8" t="s">
        <v>37</v>
      </c>
      <c r="E67" s="8">
        <v>150</v>
      </c>
    </row>
    <row r="68" customFormat="1" spans="1:5">
      <c r="A68" s="7">
        <v>45526</v>
      </c>
      <c r="B68" s="8" t="s">
        <v>24</v>
      </c>
      <c r="C68" s="9" t="s">
        <v>638</v>
      </c>
      <c r="D68" s="8" t="s">
        <v>26</v>
      </c>
      <c r="E68" s="8">
        <v>100</v>
      </c>
    </row>
    <row r="69" customFormat="1" spans="1:5">
      <c r="A69" s="7">
        <v>45526</v>
      </c>
      <c r="B69" s="8" t="s">
        <v>639</v>
      </c>
      <c r="C69" s="9" t="s">
        <v>640</v>
      </c>
      <c r="D69" s="8" t="s">
        <v>31</v>
      </c>
      <c r="E69" s="8">
        <v>300</v>
      </c>
    </row>
    <row r="70" customFormat="1" spans="1:5">
      <c r="A70" s="7">
        <v>45527</v>
      </c>
      <c r="B70" s="8" t="s">
        <v>49</v>
      </c>
      <c r="C70" s="9" t="s">
        <v>641</v>
      </c>
      <c r="D70" s="8" t="s">
        <v>17</v>
      </c>
      <c r="E70" s="8">
        <v>100</v>
      </c>
    </row>
    <row r="71" customFormat="1" spans="1:5">
      <c r="A71" s="7">
        <v>45527</v>
      </c>
      <c r="B71" s="8" t="s">
        <v>642</v>
      </c>
      <c r="C71" s="9" t="s">
        <v>643</v>
      </c>
      <c r="D71" s="8" t="s">
        <v>31</v>
      </c>
      <c r="E71" s="8">
        <v>300</v>
      </c>
    </row>
    <row r="72" customFormat="1" spans="1:5">
      <c r="A72" s="7">
        <v>45527</v>
      </c>
      <c r="B72" s="8" t="s">
        <v>57</v>
      </c>
      <c r="C72" s="9" t="s">
        <v>644</v>
      </c>
      <c r="D72" s="8" t="s">
        <v>37</v>
      </c>
      <c r="E72" s="8">
        <v>150</v>
      </c>
    </row>
    <row r="73" customFormat="1" spans="1:5">
      <c r="A73" s="7">
        <v>45527</v>
      </c>
      <c r="B73" s="8" t="s">
        <v>41</v>
      </c>
      <c r="C73" s="9" t="s">
        <v>503</v>
      </c>
      <c r="D73" s="8" t="s">
        <v>37</v>
      </c>
      <c r="E73" s="8">
        <v>150</v>
      </c>
    </row>
    <row r="74" customFormat="1" spans="1:5">
      <c r="A74" s="7">
        <v>45527</v>
      </c>
      <c r="B74" s="8" t="s">
        <v>41</v>
      </c>
      <c r="C74" s="9" t="s">
        <v>645</v>
      </c>
      <c r="D74" s="8" t="s">
        <v>37</v>
      </c>
      <c r="E74" s="8">
        <v>150</v>
      </c>
    </row>
    <row r="75" customFormat="1" spans="1:5">
      <c r="A75" s="7">
        <v>45527</v>
      </c>
      <c r="B75" s="8" t="s">
        <v>646</v>
      </c>
      <c r="C75" s="9" t="s">
        <v>647</v>
      </c>
      <c r="D75" s="8" t="s">
        <v>601</v>
      </c>
      <c r="E75" s="8">
        <v>100</v>
      </c>
    </row>
    <row r="76" customFormat="1" spans="1:5">
      <c r="A76" s="7">
        <v>45527</v>
      </c>
      <c r="B76" s="8" t="s">
        <v>648</v>
      </c>
      <c r="C76" s="9" t="s">
        <v>13</v>
      </c>
      <c r="D76" s="8" t="s">
        <v>599</v>
      </c>
      <c r="E76" s="8">
        <v>150</v>
      </c>
    </row>
    <row r="77" customFormat="1" spans="1:5">
      <c r="A77" s="7">
        <v>45527</v>
      </c>
      <c r="B77" s="8" t="s">
        <v>139</v>
      </c>
      <c r="C77" s="9" t="s">
        <v>649</v>
      </c>
      <c r="D77" s="8" t="s">
        <v>33</v>
      </c>
      <c r="E77" s="8">
        <v>300</v>
      </c>
    </row>
    <row r="78" customFormat="1" spans="1:5">
      <c r="A78" s="7">
        <v>45527</v>
      </c>
      <c r="B78" s="8" t="s">
        <v>41</v>
      </c>
      <c r="C78" s="9" t="s">
        <v>650</v>
      </c>
      <c r="D78" s="8" t="s">
        <v>37</v>
      </c>
      <c r="E78" s="8">
        <v>150</v>
      </c>
    </row>
    <row r="79" customFormat="1" spans="1:5">
      <c r="A79" s="7">
        <v>45528</v>
      </c>
      <c r="B79" s="8" t="s">
        <v>602</v>
      </c>
      <c r="C79" s="9" t="s">
        <v>651</v>
      </c>
      <c r="D79" s="8" t="s">
        <v>15</v>
      </c>
      <c r="E79" s="8">
        <v>200</v>
      </c>
    </row>
    <row r="80" customFormat="1" spans="1:5">
      <c r="A80" s="7">
        <v>45528</v>
      </c>
      <c r="B80" s="8" t="s">
        <v>250</v>
      </c>
      <c r="C80" s="9" t="s">
        <v>439</v>
      </c>
      <c r="D80" s="8" t="s">
        <v>37</v>
      </c>
      <c r="E80" s="8">
        <v>150</v>
      </c>
    </row>
    <row r="81" customFormat="1" spans="1:5">
      <c r="A81" s="7">
        <v>45529</v>
      </c>
      <c r="B81" s="8" t="s">
        <v>646</v>
      </c>
      <c r="C81" s="9" t="s">
        <v>652</v>
      </c>
      <c r="D81" s="8" t="s">
        <v>601</v>
      </c>
      <c r="E81" s="8">
        <v>100</v>
      </c>
    </row>
    <row r="82" customFormat="1" spans="1:5">
      <c r="A82" s="7">
        <v>45529</v>
      </c>
      <c r="B82" s="8" t="s">
        <v>592</v>
      </c>
      <c r="C82" s="9" t="s">
        <v>593</v>
      </c>
      <c r="D82" s="8" t="s">
        <v>557</v>
      </c>
      <c r="E82" s="8">
        <v>150</v>
      </c>
    </row>
    <row r="83" customFormat="1" spans="1:5">
      <c r="A83" s="7">
        <v>45529</v>
      </c>
      <c r="B83" s="8" t="s">
        <v>71</v>
      </c>
      <c r="C83" s="9" t="s">
        <v>653</v>
      </c>
      <c r="D83" s="8" t="s">
        <v>8</v>
      </c>
      <c r="E83" s="8">
        <v>150</v>
      </c>
    </row>
    <row r="84" customFormat="1" spans="1:5">
      <c r="A84" s="7">
        <v>45529</v>
      </c>
      <c r="B84" s="8" t="s">
        <v>460</v>
      </c>
      <c r="C84" s="9" t="s">
        <v>654</v>
      </c>
      <c r="D84" s="8" t="s">
        <v>37</v>
      </c>
      <c r="E84" s="8">
        <v>150</v>
      </c>
    </row>
    <row r="85" customFormat="1" spans="1:5">
      <c r="A85" s="7">
        <v>45530</v>
      </c>
      <c r="B85" s="8" t="s">
        <v>71</v>
      </c>
      <c r="C85" s="9" t="s">
        <v>655</v>
      </c>
      <c r="D85" s="8" t="s">
        <v>8</v>
      </c>
      <c r="E85" s="8">
        <v>150</v>
      </c>
    </row>
    <row r="86" customFormat="1" spans="1:5">
      <c r="A86" s="7">
        <v>45530</v>
      </c>
      <c r="B86" s="8" t="s">
        <v>41</v>
      </c>
      <c r="C86" s="9" t="s">
        <v>656</v>
      </c>
      <c r="D86" s="8" t="s">
        <v>37</v>
      </c>
      <c r="E86" s="8">
        <v>150</v>
      </c>
    </row>
    <row r="87" customFormat="1" spans="1:5">
      <c r="A87" s="7">
        <v>45530</v>
      </c>
      <c r="B87" s="8" t="s">
        <v>586</v>
      </c>
      <c r="C87" s="9" t="s">
        <v>657</v>
      </c>
      <c r="D87" s="8" t="s">
        <v>584</v>
      </c>
      <c r="E87" s="8">
        <v>150</v>
      </c>
    </row>
    <row r="88" customFormat="1" spans="1:5">
      <c r="A88" s="7">
        <v>45530</v>
      </c>
      <c r="B88" s="8" t="s">
        <v>658</v>
      </c>
      <c r="C88" s="9" t="s">
        <v>659</v>
      </c>
      <c r="D88" s="8" t="s">
        <v>594</v>
      </c>
      <c r="E88" s="8">
        <v>100</v>
      </c>
    </row>
    <row r="89" customFormat="1" spans="1:5">
      <c r="A89" s="7">
        <v>45530</v>
      </c>
      <c r="B89" s="8" t="s">
        <v>658</v>
      </c>
      <c r="C89" s="9" t="s">
        <v>660</v>
      </c>
      <c r="D89" s="8" t="s">
        <v>594</v>
      </c>
      <c r="E89" s="8">
        <v>150</v>
      </c>
    </row>
    <row r="90" customFormat="1" spans="1:5">
      <c r="A90" s="7">
        <v>45530</v>
      </c>
      <c r="B90" s="8" t="s">
        <v>661</v>
      </c>
      <c r="C90" s="9" t="s">
        <v>662</v>
      </c>
      <c r="D90" s="8" t="s">
        <v>601</v>
      </c>
      <c r="E90" s="8">
        <v>180</v>
      </c>
    </row>
    <row r="91" customFormat="1" spans="1:5">
      <c r="A91" s="7">
        <v>45531</v>
      </c>
      <c r="B91" s="8" t="s">
        <v>71</v>
      </c>
      <c r="C91" s="9" t="s">
        <v>663</v>
      </c>
      <c r="D91" s="8" t="s">
        <v>8</v>
      </c>
      <c r="E91" s="8">
        <v>150</v>
      </c>
    </row>
    <row r="92" customFormat="1" spans="1:5">
      <c r="A92" s="7">
        <v>45531</v>
      </c>
      <c r="B92" s="8" t="s">
        <v>168</v>
      </c>
      <c r="C92" s="9" t="s">
        <v>664</v>
      </c>
      <c r="D92" s="8" t="s">
        <v>17</v>
      </c>
      <c r="E92" s="8">
        <v>100</v>
      </c>
    </row>
    <row r="93" customFormat="1" spans="1:5">
      <c r="A93" s="7">
        <v>45531</v>
      </c>
      <c r="B93" s="8" t="s">
        <v>46</v>
      </c>
      <c r="C93" s="9" t="s">
        <v>665</v>
      </c>
      <c r="D93" s="8" t="s">
        <v>28</v>
      </c>
      <c r="E93" s="8">
        <v>150</v>
      </c>
    </row>
    <row r="94" customFormat="1" spans="1:5">
      <c r="A94" s="7">
        <v>45531</v>
      </c>
      <c r="B94" s="8" t="s">
        <v>576</v>
      </c>
      <c r="C94" s="9" t="s">
        <v>101</v>
      </c>
      <c r="D94" s="8" t="s">
        <v>31</v>
      </c>
      <c r="E94" s="8">
        <v>300</v>
      </c>
    </row>
    <row r="95" customFormat="1" spans="1:5">
      <c r="A95" s="7">
        <v>45531</v>
      </c>
      <c r="B95" s="8" t="s">
        <v>54</v>
      </c>
      <c r="C95" s="9" t="s">
        <v>666</v>
      </c>
      <c r="D95" s="8" t="s">
        <v>33</v>
      </c>
      <c r="E95" s="8">
        <v>300</v>
      </c>
    </row>
    <row r="96" customFormat="1" spans="1:5">
      <c r="A96" s="7">
        <v>45531</v>
      </c>
      <c r="B96" s="8" t="s">
        <v>586</v>
      </c>
      <c r="C96" s="9" t="s">
        <v>579</v>
      </c>
      <c r="D96" s="8" t="s">
        <v>584</v>
      </c>
      <c r="E96" s="8">
        <v>150</v>
      </c>
    </row>
    <row r="97" customFormat="1" spans="1:5">
      <c r="A97" s="7">
        <v>45531</v>
      </c>
      <c r="B97" s="8" t="s">
        <v>658</v>
      </c>
      <c r="C97" s="9" t="s">
        <v>667</v>
      </c>
      <c r="D97" s="8" t="s">
        <v>594</v>
      </c>
      <c r="E97" s="8">
        <v>150</v>
      </c>
    </row>
    <row r="98" customFormat="1" spans="1:5">
      <c r="A98" s="7">
        <v>45532</v>
      </c>
      <c r="B98" s="8" t="s">
        <v>52</v>
      </c>
      <c r="C98" s="9" t="s">
        <v>668</v>
      </c>
      <c r="D98" s="8" t="s">
        <v>8</v>
      </c>
      <c r="E98" s="8">
        <v>150</v>
      </c>
    </row>
    <row r="99" customFormat="1" spans="1:5">
      <c r="A99" s="7">
        <v>45532</v>
      </c>
      <c r="B99" s="8" t="s">
        <v>41</v>
      </c>
      <c r="C99" s="9" t="s">
        <v>669</v>
      </c>
      <c r="D99" s="8" t="s">
        <v>37</v>
      </c>
      <c r="E99" s="8">
        <v>150</v>
      </c>
    </row>
    <row r="100" customFormat="1" spans="1:5">
      <c r="A100" s="49">
        <v>45532</v>
      </c>
      <c r="B100" s="11" t="s">
        <v>639</v>
      </c>
      <c r="C100" s="12" t="s">
        <v>416</v>
      </c>
      <c r="D100" s="11" t="s">
        <v>31</v>
      </c>
      <c r="E100" s="11">
        <v>300</v>
      </c>
    </row>
    <row r="101" customFormat="1" spans="1:5">
      <c r="A101" s="49">
        <v>45532</v>
      </c>
      <c r="B101" s="11" t="s">
        <v>670</v>
      </c>
      <c r="C101" s="12" t="s">
        <v>671</v>
      </c>
      <c r="D101" s="11" t="s">
        <v>594</v>
      </c>
      <c r="E101" s="11">
        <v>180</v>
      </c>
    </row>
    <row r="102" customFormat="1" spans="1:5">
      <c r="A102" s="49">
        <v>45533</v>
      </c>
      <c r="B102" s="11" t="s">
        <v>47</v>
      </c>
      <c r="C102" s="12" t="s">
        <v>672</v>
      </c>
      <c r="D102" s="11" t="s">
        <v>31</v>
      </c>
      <c r="E102" s="11">
        <v>150</v>
      </c>
    </row>
    <row r="103" customFormat="1" spans="1:5">
      <c r="A103" s="49">
        <v>45533</v>
      </c>
      <c r="B103" s="11" t="s">
        <v>57</v>
      </c>
      <c r="C103" s="12" t="s">
        <v>673</v>
      </c>
      <c r="D103" s="11" t="s">
        <v>37</v>
      </c>
      <c r="E103" s="11">
        <v>150</v>
      </c>
    </row>
    <row r="104" customFormat="1" spans="1:5">
      <c r="A104" s="49">
        <v>45533</v>
      </c>
      <c r="B104" s="11" t="s">
        <v>41</v>
      </c>
      <c r="C104" s="12" t="s">
        <v>674</v>
      </c>
      <c r="D104" s="11" t="s">
        <v>37</v>
      </c>
      <c r="E104" s="11">
        <v>150</v>
      </c>
    </row>
    <row r="105" customFormat="1" spans="1:5">
      <c r="A105" s="49">
        <v>45533</v>
      </c>
      <c r="B105" s="11" t="s">
        <v>675</v>
      </c>
      <c r="C105" s="12" t="s">
        <v>676</v>
      </c>
      <c r="D105" s="11" t="s">
        <v>603</v>
      </c>
      <c r="E105" s="11">
        <v>150</v>
      </c>
    </row>
    <row r="106" customFormat="1" spans="1:5">
      <c r="A106" s="49">
        <v>45533</v>
      </c>
      <c r="B106" s="11" t="s">
        <v>602</v>
      </c>
      <c r="C106" s="12" t="s">
        <v>284</v>
      </c>
      <c r="D106" s="11" t="s">
        <v>15</v>
      </c>
      <c r="E106" s="11">
        <v>200</v>
      </c>
    </row>
    <row r="107" customFormat="1" spans="1:5">
      <c r="A107" s="49">
        <v>45533</v>
      </c>
      <c r="B107" s="11" t="s">
        <v>586</v>
      </c>
      <c r="C107" s="12" t="s">
        <v>677</v>
      </c>
      <c r="D107" s="11" t="s">
        <v>584</v>
      </c>
      <c r="E107" s="11">
        <v>150</v>
      </c>
    </row>
    <row r="108" customFormat="1" spans="1:5">
      <c r="A108" s="49">
        <v>45534</v>
      </c>
      <c r="B108" s="11" t="s">
        <v>250</v>
      </c>
      <c r="C108" s="12" t="s">
        <v>678</v>
      </c>
      <c r="D108" s="11" t="s">
        <v>37</v>
      </c>
      <c r="E108" s="11">
        <v>150</v>
      </c>
    </row>
    <row r="109" customFormat="1" spans="1:5">
      <c r="A109" s="49">
        <v>45534</v>
      </c>
      <c r="B109" s="11" t="s">
        <v>386</v>
      </c>
      <c r="C109" s="12" t="s">
        <v>679</v>
      </c>
      <c r="D109" s="11" t="s">
        <v>388</v>
      </c>
      <c r="E109" s="11">
        <v>150</v>
      </c>
    </row>
    <row r="110" customFormat="1" spans="1:5">
      <c r="A110" s="49">
        <v>45534</v>
      </c>
      <c r="B110" s="11" t="s">
        <v>680</v>
      </c>
      <c r="C110" s="12" t="s">
        <v>681</v>
      </c>
      <c r="D110" s="11" t="s">
        <v>601</v>
      </c>
      <c r="E110" s="11">
        <v>150</v>
      </c>
    </row>
    <row r="111" customFormat="1" spans="1:5">
      <c r="A111" s="49">
        <v>45534</v>
      </c>
      <c r="B111" s="11" t="s">
        <v>6</v>
      </c>
      <c r="C111" s="12" t="s">
        <v>682</v>
      </c>
      <c r="D111" s="11" t="s">
        <v>8</v>
      </c>
      <c r="E111" s="11">
        <v>150</v>
      </c>
    </row>
    <row r="112" customFormat="1" spans="1:5">
      <c r="A112" s="49">
        <v>45534</v>
      </c>
      <c r="B112" s="11" t="s">
        <v>71</v>
      </c>
      <c r="C112" s="12" t="s">
        <v>683</v>
      </c>
      <c r="D112" s="11" t="s">
        <v>8</v>
      </c>
      <c r="E112" s="11">
        <v>150</v>
      </c>
    </row>
    <row r="113" customFormat="1" spans="1:5">
      <c r="A113" s="49">
        <v>45534</v>
      </c>
      <c r="B113" s="11" t="s">
        <v>52</v>
      </c>
      <c r="C113" s="12" t="s">
        <v>684</v>
      </c>
      <c r="D113" s="11" t="s">
        <v>8</v>
      </c>
      <c r="E113" s="11">
        <v>150</v>
      </c>
    </row>
    <row r="114" customFormat="1" spans="1:5">
      <c r="A114" s="10">
        <v>45535</v>
      </c>
      <c r="B114" s="11" t="s">
        <v>576</v>
      </c>
      <c r="C114" s="12" t="s">
        <v>685</v>
      </c>
      <c r="D114" s="11" t="s">
        <v>31</v>
      </c>
      <c r="E114" s="11">
        <v>300</v>
      </c>
    </row>
    <row r="115" customFormat="1" spans="1:5">
      <c r="A115" s="11"/>
      <c r="B115" s="11"/>
      <c r="C115" s="12"/>
      <c r="D115" s="11"/>
      <c r="E115" s="11"/>
    </row>
    <row r="116" customFormat="1" spans="1:5">
      <c r="A116" s="11"/>
      <c r="B116" s="11"/>
      <c r="C116" s="12"/>
      <c r="D116" s="11"/>
      <c r="E116" s="11"/>
    </row>
    <row r="117" customFormat="1" spans="1:5">
      <c r="A117" s="11"/>
      <c r="B117" s="11"/>
      <c r="C117" s="12"/>
      <c r="D117" s="11"/>
      <c r="E117" s="11"/>
    </row>
    <row r="118" customFormat="1" spans="1:5">
      <c r="A118" s="11"/>
      <c r="B118" s="11"/>
      <c r="C118" s="12"/>
      <c r="D118" s="11"/>
      <c r="E118" s="11"/>
    </row>
    <row r="119" customFormat="1" spans="1:5">
      <c r="A119" s="11"/>
      <c r="B119" s="11"/>
      <c r="C119" s="12"/>
      <c r="D119" s="11"/>
      <c r="E119" s="11"/>
    </row>
    <row r="120" customFormat="1" spans="1:5">
      <c r="A120" s="11"/>
      <c r="B120" s="11"/>
      <c r="C120" s="12"/>
      <c r="D120" s="11"/>
      <c r="E120" s="11"/>
    </row>
    <row r="121" customFormat="1" spans="1:5">
      <c r="A121" s="11"/>
      <c r="B121" s="11"/>
      <c r="C121" s="12"/>
      <c r="D121" s="11"/>
      <c r="E121" s="11"/>
    </row>
    <row r="122" customFormat="1" spans="1:5">
      <c r="A122" s="11"/>
      <c r="B122" s="11"/>
      <c r="C122" s="12"/>
      <c r="D122" s="11"/>
      <c r="E122" s="11"/>
    </row>
    <row r="123" customFormat="1" spans="1:5">
      <c r="A123" s="11"/>
      <c r="B123" s="11"/>
      <c r="C123" s="12"/>
      <c r="D123" s="11"/>
      <c r="E123" s="11"/>
    </row>
    <row r="124" customFormat="1" spans="1:5">
      <c r="A124" s="11"/>
      <c r="B124" s="11"/>
      <c r="C124" s="12"/>
      <c r="D124" s="11"/>
      <c r="E124" s="11"/>
    </row>
    <row r="125" customFormat="1" spans="1:5">
      <c r="A125" s="11"/>
      <c r="B125" s="11"/>
      <c r="C125" s="12"/>
      <c r="D125" s="11"/>
      <c r="E125" s="11"/>
    </row>
    <row r="126" customFormat="1" spans="1:5">
      <c r="A126" s="11"/>
      <c r="B126" s="11"/>
      <c r="C126" s="12"/>
      <c r="D126" s="11"/>
      <c r="E126" s="11"/>
    </row>
    <row r="127" customFormat="1" spans="1:5">
      <c r="A127" s="11"/>
      <c r="B127" s="11"/>
      <c r="C127" s="12"/>
      <c r="D127" s="11"/>
      <c r="E127" s="11"/>
    </row>
    <row r="128" customFormat="1" spans="1:5">
      <c r="A128" s="11"/>
      <c r="B128" s="11"/>
      <c r="C128" s="12"/>
      <c r="D128" s="11"/>
      <c r="E128" s="11"/>
    </row>
    <row r="129" customFormat="1" spans="1:5">
      <c r="A129" s="11"/>
      <c r="B129" s="11"/>
      <c r="C129" s="12"/>
      <c r="D129" s="11"/>
      <c r="E129" s="11"/>
    </row>
    <row r="130" customFormat="1" spans="1:5">
      <c r="A130" s="11"/>
      <c r="B130" s="11"/>
      <c r="C130" s="12"/>
      <c r="D130" s="11"/>
      <c r="E130" s="11"/>
    </row>
    <row r="131" customFormat="1" spans="1:5">
      <c r="A131" s="11"/>
      <c r="B131" s="11"/>
      <c r="C131" s="12"/>
      <c r="D131" s="11"/>
      <c r="E131" s="11"/>
    </row>
    <row r="132" customFormat="1" spans="1:5">
      <c r="A132" s="11"/>
      <c r="B132" s="11"/>
      <c r="C132" s="12"/>
      <c r="D132" s="11"/>
      <c r="E132" s="11"/>
    </row>
    <row r="133" customFormat="1" spans="1:5">
      <c r="A133" s="11"/>
      <c r="B133" s="11"/>
      <c r="C133" s="12"/>
      <c r="D133" s="11"/>
      <c r="E133" s="11"/>
    </row>
    <row r="134" customFormat="1" spans="1:5">
      <c r="A134" s="11"/>
      <c r="B134" s="11"/>
      <c r="C134" s="12"/>
      <c r="D134" s="11"/>
      <c r="E134" s="11"/>
    </row>
    <row r="135" customFormat="1" spans="1:5">
      <c r="A135" s="11"/>
      <c r="B135" s="11"/>
      <c r="C135" s="12"/>
      <c r="D135" s="11"/>
      <c r="E135" s="11"/>
    </row>
    <row r="136" customFormat="1" spans="1:5">
      <c r="A136" s="11"/>
      <c r="B136" s="11"/>
      <c r="C136" s="12"/>
      <c r="D136" s="11"/>
      <c r="E136" s="11"/>
    </row>
    <row r="137" customFormat="1" spans="1:5">
      <c r="A137" s="11"/>
      <c r="B137" s="11"/>
      <c r="C137" s="12"/>
      <c r="D137" s="11"/>
      <c r="E137" s="11"/>
    </row>
    <row r="138" customFormat="1" spans="1:5">
      <c r="A138" s="11"/>
      <c r="B138" s="11"/>
      <c r="C138" s="12"/>
      <c r="D138" s="11"/>
      <c r="E138" s="11"/>
    </row>
    <row r="139" customFormat="1" spans="1:5">
      <c r="A139" s="11"/>
      <c r="B139" s="11"/>
      <c r="C139" s="12"/>
      <c r="D139" s="11"/>
      <c r="E139" s="11"/>
    </row>
    <row r="140" customFormat="1" spans="1:5">
      <c r="A140" s="11"/>
      <c r="B140" s="11"/>
      <c r="C140" s="12"/>
      <c r="D140" s="11"/>
      <c r="E140" s="11"/>
    </row>
    <row r="141" customFormat="1" spans="1:5">
      <c r="A141" s="11"/>
      <c r="B141" s="11"/>
      <c r="C141" s="12"/>
      <c r="D141" s="11"/>
      <c r="E141" s="11"/>
    </row>
    <row r="142" customFormat="1" spans="1:5">
      <c r="A142" s="11"/>
      <c r="B142" s="11"/>
      <c r="C142" s="12"/>
      <c r="D142" s="11"/>
      <c r="E142" s="11"/>
    </row>
    <row r="143" customFormat="1" spans="1:5">
      <c r="A143" s="11"/>
      <c r="B143" s="11"/>
      <c r="C143" s="12"/>
      <c r="D143" s="11"/>
      <c r="E143" s="11"/>
    </row>
    <row r="144" customFormat="1" spans="1:5">
      <c r="A144" s="11"/>
      <c r="B144" s="11"/>
      <c r="C144" s="12"/>
      <c r="D144" s="11"/>
      <c r="E144" s="11"/>
    </row>
    <row r="145" customFormat="1" spans="1:5">
      <c r="A145" s="11"/>
      <c r="B145" s="11"/>
      <c r="C145" s="12"/>
      <c r="D145" s="11"/>
      <c r="E145" s="11"/>
    </row>
    <row r="146" customFormat="1" spans="1:5">
      <c r="A146" s="11"/>
      <c r="B146" s="11"/>
      <c r="C146" s="12"/>
      <c r="D146" s="11"/>
      <c r="E146" s="11"/>
    </row>
    <row r="147" customFormat="1" spans="1:5">
      <c r="A147" s="11"/>
      <c r="B147" s="11"/>
      <c r="C147" s="12"/>
      <c r="D147" s="11"/>
      <c r="E147" s="11"/>
    </row>
    <row r="148" customFormat="1" spans="1:5">
      <c r="A148" s="11"/>
      <c r="B148" s="11"/>
      <c r="C148" s="12"/>
      <c r="D148" s="11"/>
      <c r="E148" s="11"/>
    </row>
    <row r="149" customFormat="1" spans="1:5">
      <c r="A149" s="11"/>
      <c r="B149" s="11"/>
      <c r="C149" s="12"/>
      <c r="D149" s="11"/>
      <c r="E149" s="11"/>
    </row>
    <row r="150" customFormat="1" spans="1:5">
      <c r="A150" s="11"/>
      <c r="B150" s="11"/>
      <c r="C150" s="12"/>
      <c r="D150" s="11"/>
      <c r="E150" s="11"/>
    </row>
    <row r="151" customFormat="1" spans="1:5">
      <c r="A151" s="11"/>
      <c r="B151" s="11"/>
      <c r="C151" s="12"/>
      <c r="D151" s="11"/>
      <c r="E151" s="11"/>
    </row>
    <row r="152" customFormat="1" spans="1:5">
      <c r="A152" s="11"/>
      <c r="B152" s="11"/>
      <c r="C152" s="12"/>
      <c r="D152" s="11"/>
      <c r="E152" s="11"/>
    </row>
    <row r="153" customFormat="1" spans="1:5">
      <c r="A153" s="11"/>
      <c r="B153" s="11"/>
      <c r="C153" s="12"/>
      <c r="D153" s="11"/>
      <c r="E153" s="11"/>
    </row>
    <row r="154" customFormat="1" spans="1:5">
      <c r="A154" s="11"/>
      <c r="B154" s="11"/>
      <c r="C154" s="12"/>
      <c r="D154" s="11"/>
      <c r="E154" s="11"/>
    </row>
    <row r="155" customFormat="1" spans="1:5">
      <c r="A155" s="11"/>
      <c r="B155" s="11"/>
      <c r="C155" s="12"/>
      <c r="D155" s="11"/>
      <c r="E155" s="11"/>
    </row>
    <row r="156" customFormat="1" spans="1:5">
      <c r="A156" s="11"/>
      <c r="B156" s="11"/>
      <c r="C156" s="12"/>
      <c r="D156" s="11"/>
      <c r="E156" s="11"/>
    </row>
    <row r="157" customFormat="1" spans="1:5">
      <c r="A157" s="11"/>
      <c r="B157" s="11"/>
      <c r="C157" s="12"/>
      <c r="D157" s="11"/>
      <c r="E157" s="11"/>
    </row>
    <row r="158" customFormat="1" spans="1:5">
      <c r="A158" s="11"/>
      <c r="B158" s="11"/>
      <c r="C158" s="12"/>
      <c r="D158" s="11"/>
      <c r="E158" s="11"/>
    </row>
    <row r="159" customFormat="1" spans="1:5">
      <c r="A159" s="11"/>
      <c r="B159" s="11"/>
      <c r="C159" s="12"/>
      <c r="D159" s="11"/>
      <c r="E159" s="11"/>
    </row>
    <row r="160" customFormat="1" spans="1:5">
      <c r="A160" s="11"/>
      <c r="B160" s="11"/>
      <c r="C160" s="12"/>
      <c r="D160" s="11"/>
      <c r="E160" s="11"/>
    </row>
    <row r="161" customFormat="1" spans="1:5">
      <c r="A161" s="11"/>
      <c r="B161" s="11"/>
      <c r="C161" s="12"/>
      <c r="D161" s="11"/>
      <c r="E161" s="11"/>
    </row>
    <row r="162" customFormat="1" spans="1:5">
      <c r="A162" s="11"/>
      <c r="B162" s="11"/>
      <c r="C162" s="12"/>
      <c r="D162" s="11"/>
      <c r="E162" s="11"/>
    </row>
    <row r="163" customFormat="1" spans="1:5">
      <c r="A163" s="11"/>
      <c r="B163" s="11"/>
      <c r="C163" s="12"/>
      <c r="D163" s="11"/>
      <c r="E163" s="11"/>
    </row>
  </sheetData>
  <mergeCells count="2">
    <mergeCell ref="H1:K1"/>
    <mergeCell ref="H18:K18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4"/>
  <sheetViews>
    <sheetView topLeftCell="A131" workbookViewId="0">
      <selection activeCell="A1" sqref="$A1:$XFD1048576"/>
    </sheetView>
  </sheetViews>
  <sheetFormatPr defaultColWidth="9.23076923076923" defaultRowHeight="16.8"/>
  <cols>
    <col min="2" max="2" width="28.0769230769231" customWidth="1"/>
    <col min="3" max="3" width="15.3942307692308" customWidth="1"/>
    <col min="9" max="10" width="13.6153846153846" customWidth="1"/>
    <col min="11" max="11" width="16.2307692307692" customWidth="1"/>
  </cols>
  <sheetData>
    <row r="1" s="19" customFormat="1" ht="17.6" spans="1:1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4" t="s">
        <v>686</v>
      </c>
      <c r="I1" s="14"/>
      <c r="J1" s="14"/>
      <c r="K1" s="14"/>
      <c r="N1" s="35">
        <v>500</v>
      </c>
      <c r="O1" s="35" t="s">
        <v>565</v>
      </c>
    </row>
    <row r="2" customFormat="1" ht="17.6" spans="1:15">
      <c r="A2" s="7">
        <v>45536</v>
      </c>
      <c r="B2" s="8" t="s">
        <v>386</v>
      </c>
      <c r="C2" s="8" t="s">
        <v>687</v>
      </c>
      <c r="D2" s="8" t="s">
        <v>388</v>
      </c>
      <c r="E2" s="8">
        <v>150</v>
      </c>
      <c r="H2" s="15" t="s">
        <v>3</v>
      </c>
      <c r="I2" s="15" t="s">
        <v>9</v>
      </c>
      <c r="J2" s="15" t="s">
        <v>10</v>
      </c>
      <c r="K2" s="22" t="s">
        <v>11</v>
      </c>
      <c r="N2" s="35">
        <v>79</v>
      </c>
      <c r="O2" s="35" t="s">
        <v>482</v>
      </c>
    </row>
    <row r="3" customFormat="1" spans="1:15">
      <c r="A3" s="7">
        <v>45536</v>
      </c>
      <c r="B3" s="8" t="s">
        <v>41</v>
      </c>
      <c r="C3" s="8" t="s">
        <v>80</v>
      </c>
      <c r="D3" s="8" t="s">
        <v>37</v>
      </c>
      <c r="E3" s="8">
        <v>150</v>
      </c>
      <c r="H3" s="16" t="s">
        <v>15</v>
      </c>
      <c r="I3" s="16">
        <v>255</v>
      </c>
      <c r="J3" s="16">
        <f>SUMIFS(E2:E190,D2:D190,"嘉兴")</f>
        <v>400</v>
      </c>
      <c r="K3" s="23">
        <f t="shared" ref="K3:K16" si="0">J3/I3</f>
        <v>1.56862745098039</v>
      </c>
      <c r="N3" s="35">
        <v>93</v>
      </c>
      <c r="O3" s="35" t="s">
        <v>482</v>
      </c>
    </row>
    <row r="4" customFormat="1" spans="1:15">
      <c r="A4" s="7">
        <v>45537</v>
      </c>
      <c r="B4" s="8" t="s">
        <v>163</v>
      </c>
      <c r="C4" s="8">
        <v>1123</v>
      </c>
      <c r="D4" s="8" t="s">
        <v>35</v>
      </c>
      <c r="E4" s="8">
        <v>150</v>
      </c>
      <c r="H4" s="16" t="s">
        <v>18</v>
      </c>
      <c r="I4" s="16">
        <v>372</v>
      </c>
      <c r="J4" s="16">
        <f>SUMIFS(E2:E190,D2:D190,"南昌")</f>
        <v>600</v>
      </c>
      <c r="K4" s="23">
        <f t="shared" si="0"/>
        <v>1.61290322580645</v>
      </c>
      <c r="N4" s="26">
        <v>75</v>
      </c>
      <c r="O4" s="26" t="s">
        <v>688</v>
      </c>
    </row>
    <row r="5" customFormat="1" spans="1:15">
      <c r="A5" s="7">
        <v>45537</v>
      </c>
      <c r="B5" s="8" t="s">
        <v>689</v>
      </c>
      <c r="C5" s="8">
        <v>414</v>
      </c>
      <c r="D5" s="8" t="s">
        <v>601</v>
      </c>
      <c r="E5" s="8">
        <v>150</v>
      </c>
      <c r="H5" s="16" t="s">
        <v>20</v>
      </c>
      <c r="I5" s="16">
        <v>1396</v>
      </c>
      <c r="J5" s="16">
        <f>SUMIFS(E2:E190,D2:D190,"宁波")</f>
        <v>1200</v>
      </c>
      <c r="K5" s="23">
        <f t="shared" si="0"/>
        <v>0.859598853868195</v>
      </c>
      <c r="N5" s="26">
        <v>110</v>
      </c>
      <c r="O5" s="26" t="s">
        <v>688</v>
      </c>
    </row>
    <row r="6" customFormat="1" spans="1:15">
      <c r="A6" s="7">
        <v>45537</v>
      </c>
      <c r="B6" s="8" t="s">
        <v>71</v>
      </c>
      <c r="C6" s="8">
        <v>439</v>
      </c>
      <c r="D6" s="8" t="s">
        <v>8</v>
      </c>
      <c r="E6" s="8">
        <v>150</v>
      </c>
      <c r="H6" s="16" t="s">
        <v>8</v>
      </c>
      <c r="I6" s="16">
        <v>886</v>
      </c>
      <c r="J6" s="16">
        <f>SUMIFS(E2:E190,D2:D190,"天津")</f>
        <v>1500</v>
      </c>
      <c r="K6" s="23">
        <f t="shared" si="0"/>
        <v>1.69300225733634</v>
      </c>
      <c r="N6" s="26">
        <v>200</v>
      </c>
      <c r="O6" s="26" t="s">
        <v>690</v>
      </c>
    </row>
    <row r="7" customFormat="1" spans="1:15">
      <c r="A7" s="7">
        <v>45538</v>
      </c>
      <c r="B7" s="8" t="s">
        <v>386</v>
      </c>
      <c r="C7" s="8" t="s">
        <v>691</v>
      </c>
      <c r="D7" s="8" t="s">
        <v>388</v>
      </c>
      <c r="E7" s="8">
        <v>150</v>
      </c>
      <c r="H7" s="16" t="s">
        <v>17</v>
      </c>
      <c r="I7" s="16">
        <v>1630</v>
      </c>
      <c r="J7" s="16">
        <f>SUMIFS(E2:E190,D2:D190,"郑州")</f>
        <v>1000</v>
      </c>
      <c r="K7" s="23">
        <f t="shared" si="0"/>
        <v>0.613496932515337</v>
      </c>
      <c r="N7" s="26">
        <v>60</v>
      </c>
      <c r="O7" s="26" t="s">
        <v>688</v>
      </c>
    </row>
    <row r="8" customFormat="1" spans="1:16">
      <c r="A8" s="7">
        <v>45538</v>
      </c>
      <c r="B8" s="8" t="s">
        <v>620</v>
      </c>
      <c r="C8" s="8" t="s">
        <v>692</v>
      </c>
      <c r="D8" s="8" t="s">
        <v>31</v>
      </c>
      <c r="E8" s="8">
        <v>300</v>
      </c>
      <c r="H8" s="16" t="s">
        <v>28</v>
      </c>
      <c r="I8" s="16">
        <v>356</v>
      </c>
      <c r="J8" s="16">
        <f>SUMIFS(E2:E190,D2:D190,"中山")</f>
        <v>750</v>
      </c>
      <c r="K8" s="23">
        <f t="shared" si="0"/>
        <v>2.10674157303371</v>
      </c>
      <c r="N8" s="26">
        <v>324</v>
      </c>
      <c r="O8" s="26" t="s">
        <v>693</v>
      </c>
      <c r="P8" s="26"/>
    </row>
    <row r="9" customFormat="1" spans="1:16">
      <c r="A9" s="7">
        <v>45538</v>
      </c>
      <c r="B9" s="8" t="s">
        <v>670</v>
      </c>
      <c r="C9" s="8" t="s">
        <v>694</v>
      </c>
      <c r="D9" s="8" t="s">
        <v>594</v>
      </c>
      <c r="E9" s="8">
        <v>150</v>
      </c>
      <c r="H9" s="16" t="s">
        <v>29</v>
      </c>
      <c r="I9" s="16">
        <v>497</v>
      </c>
      <c r="J9" s="16">
        <f>SUMIFS(E2:E190,D2:D190,"珠海")</f>
        <v>450</v>
      </c>
      <c r="K9" s="23">
        <f t="shared" si="0"/>
        <v>0.905432595573441</v>
      </c>
      <c r="N9" s="26">
        <v>148</v>
      </c>
      <c r="O9" s="26" t="s">
        <v>695</v>
      </c>
      <c r="P9" s="26"/>
    </row>
    <row r="10" customFormat="1" spans="1:15">
      <c r="A10" s="7">
        <v>45538</v>
      </c>
      <c r="B10" s="8" t="s">
        <v>123</v>
      </c>
      <c r="C10" s="8">
        <v>932</v>
      </c>
      <c r="D10" s="8" t="s">
        <v>17</v>
      </c>
      <c r="E10" s="8">
        <v>100</v>
      </c>
      <c r="H10" s="16" t="s">
        <v>31</v>
      </c>
      <c r="I10" s="16">
        <v>4904</v>
      </c>
      <c r="J10" s="16">
        <f>SUMIFS(E2:E190,D2:D190,"上海")</f>
        <v>1700</v>
      </c>
      <c r="K10" s="23">
        <f t="shared" si="0"/>
        <v>0.346655791190865</v>
      </c>
      <c r="N10">
        <v>57</v>
      </c>
      <c r="O10" t="s">
        <v>696</v>
      </c>
    </row>
    <row r="11" customFormat="1" spans="1:11">
      <c r="A11" s="7">
        <v>45539</v>
      </c>
      <c r="B11" s="8" t="s">
        <v>24</v>
      </c>
      <c r="C11" s="8" t="s">
        <v>697</v>
      </c>
      <c r="D11" s="8" t="s">
        <v>26</v>
      </c>
      <c r="E11" s="8">
        <v>100</v>
      </c>
      <c r="H11" s="16" t="s">
        <v>33</v>
      </c>
      <c r="I11" s="16">
        <v>837</v>
      </c>
      <c r="J11" s="16">
        <f>SUMIFS(E2:E190,D2:D190,"北京")</f>
        <v>900</v>
      </c>
      <c r="K11" s="23">
        <f t="shared" si="0"/>
        <v>1.0752688172043</v>
      </c>
    </row>
    <row r="12" customFormat="1" spans="1:11">
      <c r="A12" s="7">
        <v>45539</v>
      </c>
      <c r="B12" s="8" t="s">
        <v>47</v>
      </c>
      <c r="C12" s="8">
        <v>1315</v>
      </c>
      <c r="D12" s="8" t="s">
        <v>18</v>
      </c>
      <c r="E12" s="8">
        <v>150</v>
      </c>
      <c r="H12" s="16" t="s">
        <v>35</v>
      </c>
      <c r="I12" s="16">
        <v>1139</v>
      </c>
      <c r="J12" s="16">
        <f>SUMIFS(E2:E190,D2:D190,"南京")</f>
        <v>900</v>
      </c>
      <c r="K12" s="23">
        <f t="shared" si="0"/>
        <v>0.790166812993854</v>
      </c>
    </row>
    <row r="13" customFormat="1" spans="1:11">
      <c r="A13" s="7">
        <v>45539</v>
      </c>
      <c r="B13" s="8" t="s">
        <v>46</v>
      </c>
      <c r="C13" s="8">
        <v>1802</v>
      </c>
      <c r="D13" s="8" t="s">
        <v>28</v>
      </c>
      <c r="E13" s="8">
        <v>150</v>
      </c>
      <c r="H13" s="17" t="s">
        <v>26</v>
      </c>
      <c r="I13" s="17">
        <v>400</v>
      </c>
      <c r="J13" s="16">
        <f>SUMIFS(E2:E190,D2:D190,"温州")</f>
        <v>700</v>
      </c>
      <c r="K13" s="23">
        <f t="shared" si="0"/>
        <v>1.75</v>
      </c>
    </row>
    <row r="14" customFormat="1" spans="1:11">
      <c r="A14" s="7">
        <v>45539</v>
      </c>
      <c r="B14" s="8" t="s">
        <v>41</v>
      </c>
      <c r="C14" s="8" t="s">
        <v>167</v>
      </c>
      <c r="D14" s="8" t="s">
        <v>37</v>
      </c>
      <c r="E14" s="8">
        <v>150</v>
      </c>
      <c r="H14" s="17" t="s">
        <v>125</v>
      </c>
      <c r="I14" s="17">
        <v>6134</v>
      </c>
      <c r="J14" s="16">
        <f>SUMIFS(E2:E190,D2:D190,"深圳")</f>
        <v>0</v>
      </c>
      <c r="K14" s="23">
        <f t="shared" si="0"/>
        <v>0</v>
      </c>
    </row>
    <row r="15" customFormat="1" spans="1:11">
      <c r="A15" s="7">
        <v>45540</v>
      </c>
      <c r="B15" s="8" t="s">
        <v>163</v>
      </c>
      <c r="C15" s="33">
        <v>9191129</v>
      </c>
      <c r="D15" s="8" t="s">
        <v>35</v>
      </c>
      <c r="E15" s="8">
        <v>150</v>
      </c>
      <c r="H15" s="17" t="s">
        <v>37</v>
      </c>
      <c r="I15" s="17">
        <v>4541</v>
      </c>
      <c r="J15" s="16">
        <f>SUMIFS(E2:E190,D2:D190,"合肥")</f>
        <v>5250</v>
      </c>
      <c r="K15" s="23">
        <f t="shared" si="0"/>
        <v>1.15613301035014</v>
      </c>
    </row>
    <row r="16" customFormat="1" spans="1:11">
      <c r="A16" s="7">
        <v>45540</v>
      </c>
      <c r="B16" s="8" t="s">
        <v>24</v>
      </c>
      <c r="C16" s="8" t="s">
        <v>698</v>
      </c>
      <c r="D16" s="8" t="s">
        <v>26</v>
      </c>
      <c r="E16" s="8">
        <v>100</v>
      </c>
      <c r="H16" s="18" t="s">
        <v>40</v>
      </c>
      <c r="I16" s="18">
        <f>SUM(I3:I15)</f>
        <v>23347</v>
      </c>
      <c r="J16" s="18">
        <f>SUM(J3:J15)</f>
        <v>15350</v>
      </c>
      <c r="K16" s="24">
        <f t="shared" si="0"/>
        <v>0.657472052083779</v>
      </c>
    </row>
    <row r="17" customFormat="1" spans="1:5">
      <c r="A17" s="7">
        <v>45540</v>
      </c>
      <c r="B17" s="8" t="s">
        <v>699</v>
      </c>
      <c r="C17" s="8" t="s">
        <v>700</v>
      </c>
      <c r="D17" s="8" t="s">
        <v>701</v>
      </c>
      <c r="E17" s="8">
        <v>300</v>
      </c>
    </row>
    <row r="18" customFormat="1" ht="17.6" spans="1:11">
      <c r="A18" s="7">
        <v>45540</v>
      </c>
      <c r="B18" s="8" t="s">
        <v>369</v>
      </c>
      <c r="C18" s="8">
        <v>418</v>
      </c>
      <c r="D18" s="8" t="s">
        <v>15</v>
      </c>
      <c r="E18" s="8">
        <v>200</v>
      </c>
      <c r="H18" s="20" t="s">
        <v>702</v>
      </c>
      <c r="I18" s="20"/>
      <c r="J18" s="20"/>
      <c r="K18" s="20"/>
    </row>
    <row r="19" customFormat="1" ht="17.6" spans="1:11">
      <c r="A19" s="7">
        <v>45541</v>
      </c>
      <c r="B19" s="8" t="s">
        <v>250</v>
      </c>
      <c r="C19" s="8">
        <v>208</v>
      </c>
      <c r="D19" s="8" t="s">
        <v>37</v>
      </c>
      <c r="E19" s="8">
        <v>150</v>
      </c>
      <c r="H19" s="15" t="s">
        <v>3</v>
      </c>
      <c r="I19" s="15" t="s">
        <v>9</v>
      </c>
      <c r="J19" s="15" t="s">
        <v>10</v>
      </c>
      <c r="K19" s="15" t="s">
        <v>582</v>
      </c>
    </row>
    <row r="20" customFormat="1" spans="1:11">
      <c r="A20" s="7">
        <v>45541</v>
      </c>
      <c r="B20" s="8" t="s">
        <v>57</v>
      </c>
      <c r="C20" s="8">
        <v>2703</v>
      </c>
      <c r="D20" s="8" t="s">
        <v>37</v>
      </c>
      <c r="E20" s="8">
        <v>150</v>
      </c>
      <c r="H20" s="17" t="s">
        <v>584</v>
      </c>
      <c r="I20" s="21">
        <v>379</v>
      </c>
      <c r="J20" s="21">
        <f>SUMIFS(E2:E190,D2:D190,"佛山")</f>
        <v>2100</v>
      </c>
      <c r="K20" s="25">
        <f t="shared" ref="K20:K30" si="1">J20/I20</f>
        <v>5.54089709762533</v>
      </c>
    </row>
    <row r="21" customFormat="1" spans="1:11">
      <c r="A21" s="7">
        <v>45541</v>
      </c>
      <c r="B21" s="8" t="s">
        <v>24</v>
      </c>
      <c r="C21" s="8" t="s">
        <v>703</v>
      </c>
      <c r="D21" s="8" t="s">
        <v>26</v>
      </c>
      <c r="E21" s="8">
        <v>100</v>
      </c>
      <c r="H21" s="17" t="s">
        <v>557</v>
      </c>
      <c r="I21" s="21">
        <v>133</v>
      </c>
      <c r="J21" s="21">
        <f>SUMIFS(E2:E190,D2:D190,"漳州")</f>
        <v>300</v>
      </c>
      <c r="K21" s="25">
        <f t="shared" si="1"/>
        <v>2.25563909774436</v>
      </c>
    </row>
    <row r="22" customFormat="1" spans="1:11">
      <c r="A22" s="7">
        <v>45541</v>
      </c>
      <c r="B22" s="8" t="s">
        <v>63</v>
      </c>
      <c r="C22" s="8">
        <v>329</v>
      </c>
      <c r="D22" s="8" t="s">
        <v>8</v>
      </c>
      <c r="E22" s="8">
        <v>150</v>
      </c>
      <c r="H22" s="17" t="s">
        <v>388</v>
      </c>
      <c r="I22" s="21">
        <v>178</v>
      </c>
      <c r="J22" s="21">
        <f>SUMIFS(E2:E190,D2:D190,"柳州")</f>
        <v>600</v>
      </c>
      <c r="K22" s="25">
        <f t="shared" si="1"/>
        <v>3.37078651685393</v>
      </c>
    </row>
    <row r="23" customFormat="1" spans="1:11">
      <c r="A23" s="7">
        <v>45541</v>
      </c>
      <c r="B23" s="8" t="s">
        <v>6</v>
      </c>
      <c r="C23" s="8">
        <v>402</v>
      </c>
      <c r="D23" s="8" t="s">
        <v>8</v>
      </c>
      <c r="E23" s="8">
        <v>150</v>
      </c>
      <c r="H23" s="17" t="s">
        <v>589</v>
      </c>
      <c r="I23" s="21">
        <v>0</v>
      </c>
      <c r="J23" s="21">
        <f>SUMIFS(E2:E190,D2:D190,"肥西")</f>
        <v>0</v>
      </c>
      <c r="K23" s="25" t="e">
        <f t="shared" si="1"/>
        <v>#DIV/0!</v>
      </c>
    </row>
    <row r="24" customFormat="1" spans="1:11">
      <c r="A24" s="7">
        <v>45541</v>
      </c>
      <c r="B24" s="8" t="s">
        <v>704</v>
      </c>
      <c r="C24" s="8">
        <v>920</v>
      </c>
      <c r="D24" s="8" t="s">
        <v>705</v>
      </c>
      <c r="E24" s="8">
        <v>150</v>
      </c>
      <c r="H24" s="17" t="s">
        <v>591</v>
      </c>
      <c r="I24" s="21">
        <v>17</v>
      </c>
      <c r="J24" s="21">
        <f>SUMIFS(E2:E190,D2:D190,"丽水")</f>
        <v>0</v>
      </c>
      <c r="K24" s="25">
        <f t="shared" si="1"/>
        <v>0</v>
      </c>
    </row>
    <row r="25" customFormat="1" spans="1:11">
      <c r="A25" s="7">
        <v>45541</v>
      </c>
      <c r="B25" s="8" t="s">
        <v>163</v>
      </c>
      <c r="C25" s="8">
        <v>917</v>
      </c>
      <c r="D25" s="8" t="s">
        <v>35</v>
      </c>
      <c r="E25" s="8">
        <v>300</v>
      </c>
      <c r="H25" s="17" t="s">
        <v>594</v>
      </c>
      <c r="I25" s="21">
        <v>228</v>
      </c>
      <c r="J25" s="21">
        <f>SUMIFS(E2:E190,D2:D190,"英德")</f>
        <v>500</v>
      </c>
      <c r="K25" s="25">
        <f t="shared" si="1"/>
        <v>2.19298245614035</v>
      </c>
    </row>
    <row r="26" customFormat="1" spans="1:11">
      <c r="A26" s="7">
        <v>45542</v>
      </c>
      <c r="B26" s="8" t="s">
        <v>30</v>
      </c>
      <c r="C26" s="8" t="s">
        <v>706</v>
      </c>
      <c r="D26" s="8" t="s">
        <v>20</v>
      </c>
      <c r="E26" s="8">
        <v>150</v>
      </c>
      <c r="H26" s="21" t="s">
        <v>597</v>
      </c>
      <c r="I26" s="21">
        <v>46</v>
      </c>
      <c r="J26" s="21">
        <f>SUMIFS(E2:E190,D2:D190,"顺德")</f>
        <v>0</v>
      </c>
      <c r="K26" s="25">
        <f t="shared" si="1"/>
        <v>0</v>
      </c>
    </row>
    <row r="27" customFormat="1" spans="1:11">
      <c r="A27" s="7">
        <v>45542</v>
      </c>
      <c r="B27" s="8" t="s">
        <v>47</v>
      </c>
      <c r="C27" s="8">
        <v>1928</v>
      </c>
      <c r="D27" s="8" t="s">
        <v>18</v>
      </c>
      <c r="E27" s="8">
        <v>150</v>
      </c>
      <c r="H27" s="21" t="s">
        <v>551</v>
      </c>
      <c r="I27" s="21">
        <v>30</v>
      </c>
      <c r="J27" s="21">
        <f>SUMIFS(E2:E190,D2:D190,"址山")</f>
        <v>0</v>
      </c>
      <c r="K27" s="25">
        <f t="shared" si="1"/>
        <v>0</v>
      </c>
    </row>
    <row r="28" customFormat="1" spans="1:11">
      <c r="A28" s="7">
        <v>45543</v>
      </c>
      <c r="B28" s="8" t="s">
        <v>21</v>
      </c>
      <c r="C28" s="8">
        <v>365</v>
      </c>
      <c r="D28" s="8" t="s">
        <v>20</v>
      </c>
      <c r="E28" s="8">
        <v>50</v>
      </c>
      <c r="H28" s="21" t="s">
        <v>599</v>
      </c>
      <c r="I28" s="21">
        <v>193</v>
      </c>
      <c r="J28" s="21">
        <f>SUMIFS(E3:E191,D3:D191,"余姚")</f>
        <v>360</v>
      </c>
      <c r="K28" s="25">
        <f t="shared" si="1"/>
        <v>1.86528497409326</v>
      </c>
    </row>
    <row r="29" customFormat="1" spans="1:11">
      <c r="A29" s="7">
        <v>45545</v>
      </c>
      <c r="B29" s="8" t="s">
        <v>206</v>
      </c>
      <c r="C29" s="8">
        <v>406</v>
      </c>
      <c r="D29" s="8" t="s">
        <v>37</v>
      </c>
      <c r="E29" s="8">
        <v>150</v>
      </c>
      <c r="H29" s="21" t="s">
        <v>601</v>
      </c>
      <c r="I29" s="21">
        <v>604</v>
      </c>
      <c r="J29" s="21">
        <f>SUMIFS(E3:E192,D3:D192,"慈溪")</f>
        <v>750</v>
      </c>
      <c r="K29" s="25">
        <f t="shared" si="1"/>
        <v>1.24172185430464</v>
      </c>
    </row>
    <row r="30" customFormat="1" spans="1:11">
      <c r="A30" s="7">
        <v>45545</v>
      </c>
      <c r="B30" s="8" t="s">
        <v>46</v>
      </c>
      <c r="C30" s="8">
        <v>2616</v>
      </c>
      <c r="D30" s="8" t="s">
        <v>28</v>
      </c>
      <c r="E30" s="8">
        <v>150</v>
      </c>
      <c r="H30" s="21" t="s">
        <v>603</v>
      </c>
      <c r="I30" s="21">
        <v>178</v>
      </c>
      <c r="J30" s="21">
        <v>150</v>
      </c>
      <c r="K30" s="25">
        <f t="shared" si="1"/>
        <v>0.842696629213483</v>
      </c>
    </row>
    <row r="31" customFormat="1" spans="1:11">
      <c r="A31" s="7">
        <v>45545</v>
      </c>
      <c r="B31" s="8" t="s">
        <v>707</v>
      </c>
      <c r="C31" s="8" t="s">
        <v>708</v>
      </c>
      <c r="D31" s="8" t="s">
        <v>584</v>
      </c>
      <c r="E31" s="8">
        <v>150</v>
      </c>
      <c r="H31" s="21" t="s">
        <v>709</v>
      </c>
      <c r="I31" s="21">
        <v>0</v>
      </c>
      <c r="J31" s="21">
        <v>300</v>
      </c>
      <c r="K31" s="25"/>
    </row>
    <row r="32" customFormat="1" spans="1:11">
      <c r="A32" s="7">
        <v>45545</v>
      </c>
      <c r="B32" s="8" t="s">
        <v>41</v>
      </c>
      <c r="C32" s="8" t="s">
        <v>710</v>
      </c>
      <c r="D32" s="8" t="s">
        <v>37</v>
      </c>
      <c r="E32" s="8">
        <v>150</v>
      </c>
      <c r="H32" s="21" t="s">
        <v>555</v>
      </c>
      <c r="I32" s="21">
        <v>103</v>
      </c>
      <c r="J32" s="21">
        <f>SUMIFS(E2:E190,D2:D190,"金华")</f>
        <v>0</v>
      </c>
      <c r="K32" s="25">
        <f>J32/I32</f>
        <v>0</v>
      </c>
    </row>
    <row r="33" customFormat="1" spans="1:11">
      <c r="A33" s="7">
        <v>45545</v>
      </c>
      <c r="B33" s="8" t="s">
        <v>57</v>
      </c>
      <c r="C33" s="8">
        <v>1027</v>
      </c>
      <c r="D33" s="8" t="s">
        <v>37</v>
      </c>
      <c r="E33" s="8">
        <v>150</v>
      </c>
      <c r="H33" s="18" t="s">
        <v>40</v>
      </c>
      <c r="I33" s="18">
        <f>SUM(I17:I32)</f>
        <v>2089</v>
      </c>
      <c r="J33" s="18">
        <f>SUM(J17:J32)</f>
        <v>5060</v>
      </c>
      <c r="K33" s="24">
        <f>J33/I33</f>
        <v>2.42221158449019</v>
      </c>
    </row>
    <row r="34" customFormat="1" spans="1:5">
      <c r="A34" s="7">
        <v>45545</v>
      </c>
      <c r="B34" s="8" t="s">
        <v>57</v>
      </c>
      <c r="C34" s="8" t="s">
        <v>711</v>
      </c>
      <c r="D34" s="8" t="s">
        <v>37</v>
      </c>
      <c r="E34" s="8">
        <v>150</v>
      </c>
    </row>
    <row r="35" customFormat="1" spans="1:5">
      <c r="A35" s="7">
        <v>45545</v>
      </c>
      <c r="B35" s="8" t="s">
        <v>41</v>
      </c>
      <c r="C35" s="8" t="s">
        <v>712</v>
      </c>
      <c r="D35" s="8" t="s">
        <v>37</v>
      </c>
      <c r="E35" s="8">
        <v>150</v>
      </c>
    </row>
    <row r="36" customFormat="1" spans="1:5">
      <c r="A36" s="7">
        <v>45545</v>
      </c>
      <c r="B36" s="8" t="s">
        <v>54</v>
      </c>
      <c r="C36" s="8">
        <v>805</v>
      </c>
      <c r="D36" s="8" t="s">
        <v>33</v>
      </c>
      <c r="E36" s="8">
        <v>300</v>
      </c>
    </row>
    <row r="37" customFormat="1" spans="1:5">
      <c r="A37" s="7">
        <v>45545</v>
      </c>
      <c r="B37" s="8" t="s">
        <v>707</v>
      </c>
      <c r="C37" s="8" t="s">
        <v>713</v>
      </c>
      <c r="D37" s="8" t="s">
        <v>584</v>
      </c>
      <c r="E37" s="8">
        <v>150</v>
      </c>
    </row>
    <row r="38" customFormat="1" spans="1:5">
      <c r="A38" s="7">
        <v>45545</v>
      </c>
      <c r="B38" s="8" t="s">
        <v>386</v>
      </c>
      <c r="C38" s="8" t="s">
        <v>714</v>
      </c>
      <c r="D38" s="8" t="s">
        <v>388</v>
      </c>
      <c r="E38" s="8">
        <v>150</v>
      </c>
    </row>
    <row r="39" customFormat="1" spans="1:5">
      <c r="A39" s="7">
        <v>45545</v>
      </c>
      <c r="B39" s="8" t="s">
        <v>159</v>
      </c>
      <c r="C39" s="8">
        <v>227</v>
      </c>
      <c r="D39" s="8" t="s">
        <v>8</v>
      </c>
      <c r="E39" s="8">
        <v>150</v>
      </c>
    </row>
    <row r="40" customFormat="1" spans="1:5">
      <c r="A40" s="7">
        <v>45546</v>
      </c>
      <c r="B40" s="8" t="s">
        <v>30</v>
      </c>
      <c r="C40" s="8" t="s">
        <v>715</v>
      </c>
      <c r="D40" s="8" t="s">
        <v>20</v>
      </c>
      <c r="E40" s="8">
        <v>150</v>
      </c>
    </row>
    <row r="41" customFormat="1" spans="1:5">
      <c r="A41" s="7">
        <v>45546</v>
      </c>
      <c r="B41" s="8" t="s">
        <v>250</v>
      </c>
      <c r="C41" s="8">
        <v>1017</v>
      </c>
      <c r="D41" s="8" t="s">
        <v>37</v>
      </c>
      <c r="E41" s="8">
        <v>150</v>
      </c>
    </row>
    <row r="42" customFormat="1" spans="1:5">
      <c r="A42" s="7">
        <v>45546</v>
      </c>
      <c r="B42" s="8" t="s">
        <v>707</v>
      </c>
      <c r="C42" s="8" t="s">
        <v>716</v>
      </c>
      <c r="D42" s="8" t="s">
        <v>584</v>
      </c>
      <c r="E42" s="8">
        <v>150</v>
      </c>
    </row>
    <row r="43" customFormat="1" spans="1:5">
      <c r="A43" s="7">
        <v>45546</v>
      </c>
      <c r="B43" s="8" t="s">
        <v>41</v>
      </c>
      <c r="C43" s="8" t="s">
        <v>717</v>
      </c>
      <c r="D43" s="8" t="s">
        <v>37</v>
      </c>
      <c r="E43" s="8">
        <v>150</v>
      </c>
    </row>
    <row r="44" customFormat="1" spans="1:5">
      <c r="A44" s="7">
        <v>45546</v>
      </c>
      <c r="B44" s="8" t="s">
        <v>57</v>
      </c>
      <c r="C44" s="8">
        <v>1606</v>
      </c>
      <c r="D44" s="8" t="s">
        <v>37</v>
      </c>
      <c r="E44" s="8">
        <v>150</v>
      </c>
    </row>
    <row r="45" customFormat="1" spans="1:5">
      <c r="A45" s="7">
        <v>45547</v>
      </c>
      <c r="B45" s="8" t="s">
        <v>646</v>
      </c>
      <c r="C45" s="8" t="s">
        <v>718</v>
      </c>
      <c r="D45" s="8" t="s">
        <v>601</v>
      </c>
      <c r="E45" s="8">
        <v>100</v>
      </c>
    </row>
    <row r="46" customFormat="1" spans="1:5">
      <c r="A46" s="7">
        <v>45547</v>
      </c>
      <c r="B46" s="8" t="s">
        <v>516</v>
      </c>
      <c r="C46" s="8" t="s">
        <v>593</v>
      </c>
      <c r="D46" s="8" t="s">
        <v>557</v>
      </c>
      <c r="E46" s="8">
        <v>300</v>
      </c>
    </row>
    <row r="47" customFormat="1" spans="1:5">
      <c r="A47" s="7">
        <v>45547</v>
      </c>
      <c r="B47" s="8" t="s">
        <v>66</v>
      </c>
      <c r="C47" s="8">
        <v>303</v>
      </c>
      <c r="D47" s="8" t="s">
        <v>29</v>
      </c>
      <c r="E47" s="8">
        <v>150</v>
      </c>
    </row>
    <row r="48" customFormat="1" spans="1:5">
      <c r="A48" s="7">
        <v>45547</v>
      </c>
      <c r="B48" s="8" t="s">
        <v>57</v>
      </c>
      <c r="C48" s="8">
        <v>1323</v>
      </c>
      <c r="D48" s="8" t="s">
        <v>37</v>
      </c>
      <c r="E48" s="8">
        <v>150</v>
      </c>
    </row>
    <row r="49" customFormat="1" spans="1:5">
      <c r="A49" s="7">
        <v>45547</v>
      </c>
      <c r="B49" s="8" t="s">
        <v>57</v>
      </c>
      <c r="C49" s="8">
        <v>1322</v>
      </c>
      <c r="D49" s="8" t="s">
        <v>37</v>
      </c>
      <c r="E49" s="8">
        <v>150</v>
      </c>
    </row>
    <row r="50" customFormat="1" spans="1:5">
      <c r="A50" s="7">
        <v>45547</v>
      </c>
      <c r="B50" s="8" t="s">
        <v>707</v>
      </c>
      <c r="C50" s="8" t="s">
        <v>719</v>
      </c>
      <c r="D50" s="8" t="s">
        <v>584</v>
      </c>
      <c r="E50" s="8">
        <v>150</v>
      </c>
    </row>
    <row r="51" customFormat="1" spans="1:5">
      <c r="A51" s="7">
        <v>45548</v>
      </c>
      <c r="B51" s="8" t="s">
        <v>680</v>
      </c>
      <c r="C51" s="8">
        <v>412</v>
      </c>
      <c r="D51" s="8" t="s">
        <v>601</v>
      </c>
      <c r="E51" s="8">
        <v>150</v>
      </c>
    </row>
    <row r="52" customFormat="1" spans="1:5">
      <c r="A52" s="7">
        <v>45548</v>
      </c>
      <c r="B52" s="8" t="s">
        <v>646</v>
      </c>
      <c r="C52" s="8" t="s">
        <v>720</v>
      </c>
      <c r="D52" s="8" t="s">
        <v>601</v>
      </c>
      <c r="E52" s="8">
        <v>100</v>
      </c>
    </row>
    <row r="53" customFormat="1" spans="1:5">
      <c r="A53" s="7">
        <v>45548</v>
      </c>
      <c r="B53" s="8" t="s">
        <v>707</v>
      </c>
      <c r="C53" s="8" t="s">
        <v>721</v>
      </c>
      <c r="D53" s="8" t="s">
        <v>584</v>
      </c>
      <c r="E53" s="8">
        <v>150</v>
      </c>
    </row>
    <row r="54" customFormat="1" spans="1:5">
      <c r="A54" s="7">
        <v>45548</v>
      </c>
      <c r="B54" s="8" t="s">
        <v>21</v>
      </c>
      <c r="C54" s="8">
        <v>337</v>
      </c>
      <c r="D54" s="8" t="s">
        <v>20</v>
      </c>
      <c r="E54" s="8">
        <v>50</v>
      </c>
    </row>
    <row r="55" customFormat="1" spans="1:5">
      <c r="A55" s="7">
        <v>45548</v>
      </c>
      <c r="B55" s="8" t="s">
        <v>57</v>
      </c>
      <c r="C55" s="8">
        <v>501</v>
      </c>
      <c r="D55" s="8" t="s">
        <v>37</v>
      </c>
      <c r="E55" s="8">
        <v>150</v>
      </c>
    </row>
    <row r="56" customFormat="1" spans="1:5">
      <c r="A56" s="7">
        <v>45548</v>
      </c>
      <c r="B56" s="8" t="s">
        <v>41</v>
      </c>
      <c r="C56" s="8" t="s">
        <v>722</v>
      </c>
      <c r="D56" s="8" t="s">
        <v>37</v>
      </c>
      <c r="E56" s="8">
        <v>150</v>
      </c>
    </row>
    <row r="57" customFormat="1" spans="1:5">
      <c r="A57" s="7">
        <v>45548</v>
      </c>
      <c r="B57" s="8" t="s">
        <v>123</v>
      </c>
      <c r="C57" s="8">
        <v>519</v>
      </c>
      <c r="D57" s="8" t="s">
        <v>17</v>
      </c>
      <c r="E57" s="8">
        <v>100</v>
      </c>
    </row>
    <row r="58" customFormat="1" spans="1:5">
      <c r="A58" s="7">
        <v>45549</v>
      </c>
      <c r="B58" s="8" t="s">
        <v>646</v>
      </c>
      <c r="C58" s="8">
        <v>616</v>
      </c>
      <c r="D58" s="8" t="s">
        <v>601</v>
      </c>
      <c r="E58" s="8">
        <v>100</v>
      </c>
    </row>
    <row r="59" customFormat="1" spans="1:5">
      <c r="A59" s="7">
        <v>45549</v>
      </c>
      <c r="B59" s="8" t="s">
        <v>707</v>
      </c>
      <c r="C59" s="8" t="s">
        <v>723</v>
      </c>
      <c r="D59" s="8" t="s">
        <v>584</v>
      </c>
      <c r="E59" s="8">
        <v>150</v>
      </c>
    </row>
    <row r="60" customFormat="1" spans="1:5">
      <c r="A60" s="7">
        <v>45550</v>
      </c>
      <c r="B60" s="8" t="s">
        <v>724</v>
      </c>
      <c r="C60" s="8" t="s">
        <v>725</v>
      </c>
      <c r="D60" s="8" t="s">
        <v>37</v>
      </c>
      <c r="E60" s="8">
        <v>300</v>
      </c>
    </row>
    <row r="61" customFormat="1" spans="1:5">
      <c r="A61" s="7">
        <v>45550</v>
      </c>
      <c r="B61" s="8" t="s">
        <v>250</v>
      </c>
      <c r="C61" s="8">
        <v>1003</v>
      </c>
      <c r="D61" s="8" t="s">
        <v>37</v>
      </c>
      <c r="E61" s="8">
        <v>150</v>
      </c>
    </row>
    <row r="62" customFormat="1" spans="1:5">
      <c r="A62" s="7">
        <v>45550</v>
      </c>
      <c r="B62" s="8" t="s">
        <v>670</v>
      </c>
      <c r="C62" s="8" t="s">
        <v>726</v>
      </c>
      <c r="D62" s="8" t="s">
        <v>594</v>
      </c>
      <c r="E62" s="8">
        <v>350</v>
      </c>
    </row>
    <row r="63" customFormat="1" spans="1:5">
      <c r="A63" s="7">
        <v>45550</v>
      </c>
      <c r="B63" s="8" t="s">
        <v>49</v>
      </c>
      <c r="C63" s="8">
        <v>255</v>
      </c>
      <c r="D63" s="8" t="s">
        <v>17</v>
      </c>
      <c r="E63" s="8">
        <v>100</v>
      </c>
    </row>
    <row r="64" customFormat="1" spans="1:5">
      <c r="A64" s="7">
        <v>45551</v>
      </c>
      <c r="B64" s="8" t="s">
        <v>661</v>
      </c>
      <c r="C64" s="8" t="s">
        <v>727</v>
      </c>
      <c r="D64" s="8" t="s">
        <v>599</v>
      </c>
      <c r="E64" s="8">
        <v>180</v>
      </c>
    </row>
    <row r="65" customFormat="1" spans="1:5">
      <c r="A65" s="7">
        <v>45551</v>
      </c>
      <c r="B65" s="8" t="s">
        <v>646</v>
      </c>
      <c r="C65" s="8" t="s">
        <v>728</v>
      </c>
      <c r="D65" s="8" t="s">
        <v>729</v>
      </c>
      <c r="E65" s="8">
        <v>100</v>
      </c>
    </row>
    <row r="66" customFormat="1" spans="1:5">
      <c r="A66" s="7">
        <v>45552</v>
      </c>
      <c r="B66" s="8" t="s">
        <v>71</v>
      </c>
      <c r="C66" s="8">
        <v>132</v>
      </c>
      <c r="D66" s="8" t="s">
        <v>8</v>
      </c>
      <c r="E66" s="8">
        <v>150</v>
      </c>
    </row>
    <row r="67" customFormat="1" spans="1:5">
      <c r="A67" s="7">
        <v>45552</v>
      </c>
      <c r="B67" s="8" t="s">
        <v>707</v>
      </c>
      <c r="C67" s="8" t="s">
        <v>730</v>
      </c>
      <c r="D67" s="8" t="s">
        <v>584</v>
      </c>
      <c r="E67" s="8">
        <v>150</v>
      </c>
    </row>
    <row r="68" customFormat="1" spans="1:5">
      <c r="A68" s="7">
        <v>45553</v>
      </c>
      <c r="B68" s="8" t="s">
        <v>24</v>
      </c>
      <c r="C68" s="8">
        <v>1103</v>
      </c>
      <c r="D68" s="8" t="s">
        <v>26</v>
      </c>
      <c r="E68" s="8">
        <v>100</v>
      </c>
    </row>
    <row r="69" customFormat="1" spans="1:5">
      <c r="A69" s="7">
        <v>45553</v>
      </c>
      <c r="B69" s="8" t="s">
        <v>680</v>
      </c>
      <c r="C69" s="8">
        <v>1012</v>
      </c>
      <c r="D69" s="8" t="s">
        <v>601</v>
      </c>
      <c r="E69" s="8">
        <v>150</v>
      </c>
    </row>
    <row r="70" customFormat="1" spans="1:5">
      <c r="A70" s="7">
        <v>45553</v>
      </c>
      <c r="B70" s="8" t="s">
        <v>46</v>
      </c>
      <c r="C70" s="8">
        <v>2205</v>
      </c>
      <c r="D70" s="8" t="s">
        <v>28</v>
      </c>
      <c r="E70" s="8">
        <v>300</v>
      </c>
    </row>
    <row r="71" customFormat="1" spans="1:5">
      <c r="A71" s="7">
        <v>45553</v>
      </c>
      <c r="B71" s="8" t="s">
        <v>41</v>
      </c>
      <c r="C71" s="8" t="s">
        <v>103</v>
      </c>
      <c r="D71" s="8" t="s">
        <v>37</v>
      </c>
      <c r="E71" s="8">
        <v>150</v>
      </c>
    </row>
    <row r="72" customFormat="1" spans="1:5">
      <c r="A72" s="7">
        <v>45553</v>
      </c>
      <c r="B72" s="8" t="s">
        <v>123</v>
      </c>
      <c r="C72" s="8">
        <v>451</v>
      </c>
      <c r="D72" s="8" t="s">
        <v>17</v>
      </c>
      <c r="E72" s="8">
        <v>100</v>
      </c>
    </row>
    <row r="73" customFormat="1" spans="1:5">
      <c r="A73" s="7">
        <v>45553</v>
      </c>
      <c r="B73" s="8" t="s">
        <v>193</v>
      </c>
      <c r="C73" s="8">
        <v>1316</v>
      </c>
      <c r="D73" s="8" t="s">
        <v>17</v>
      </c>
      <c r="E73" s="8">
        <v>100</v>
      </c>
    </row>
    <row r="74" customFormat="1" spans="1:5">
      <c r="A74" s="7">
        <v>45553</v>
      </c>
      <c r="B74" s="8" t="s">
        <v>369</v>
      </c>
      <c r="C74" s="8">
        <v>221</v>
      </c>
      <c r="D74" s="8" t="s">
        <v>15</v>
      </c>
      <c r="E74" s="8">
        <v>200</v>
      </c>
    </row>
    <row r="75" customFormat="1" spans="1:5">
      <c r="A75" s="7">
        <v>45554</v>
      </c>
      <c r="B75" s="8" t="s">
        <v>24</v>
      </c>
      <c r="C75" s="8" t="s">
        <v>731</v>
      </c>
      <c r="D75" s="8" t="s">
        <v>26</v>
      </c>
      <c r="E75" s="8">
        <v>100</v>
      </c>
    </row>
    <row r="76" customFormat="1" spans="1:5">
      <c r="A76" s="7">
        <v>45554</v>
      </c>
      <c r="B76" s="8" t="s">
        <v>43</v>
      </c>
      <c r="C76" s="8" t="s">
        <v>732</v>
      </c>
      <c r="D76" s="8" t="s">
        <v>37</v>
      </c>
      <c r="E76" s="8">
        <v>150</v>
      </c>
    </row>
    <row r="77" customFormat="1" spans="1:5">
      <c r="A77" s="7">
        <v>45554</v>
      </c>
      <c r="B77" s="8" t="s">
        <v>41</v>
      </c>
      <c r="C77" s="8">
        <v>2301</v>
      </c>
      <c r="D77" s="8" t="s">
        <v>37</v>
      </c>
      <c r="E77" s="8">
        <v>150</v>
      </c>
    </row>
    <row r="78" customFormat="1" spans="1:5">
      <c r="A78" s="7">
        <v>45555</v>
      </c>
      <c r="B78" s="8" t="s">
        <v>707</v>
      </c>
      <c r="C78" s="8" t="s">
        <v>733</v>
      </c>
      <c r="D78" s="8" t="s">
        <v>584</v>
      </c>
      <c r="E78" s="8">
        <v>150</v>
      </c>
    </row>
    <row r="79" customFormat="1" spans="1:5">
      <c r="A79" s="7">
        <v>45555</v>
      </c>
      <c r="B79" s="8" t="s">
        <v>707</v>
      </c>
      <c r="C79" s="8" t="s">
        <v>734</v>
      </c>
      <c r="D79" s="8" t="s">
        <v>584</v>
      </c>
      <c r="E79" s="8">
        <v>150</v>
      </c>
    </row>
    <row r="80" customFormat="1" spans="1:5">
      <c r="A80" s="7">
        <v>45555</v>
      </c>
      <c r="B80" s="8" t="s">
        <v>163</v>
      </c>
      <c r="C80" s="8">
        <v>118</v>
      </c>
      <c r="D80" s="8" t="s">
        <v>35</v>
      </c>
      <c r="E80" s="8">
        <v>150</v>
      </c>
    </row>
    <row r="81" customFormat="1" spans="1:5">
      <c r="A81" s="7">
        <v>45555</v>
      </c>
      <c r="B81" s="8" t="s">
        <v>57</v>
      </c>
      <c r="C81" s="8">
        <v>1106</v>
      </c>
      <c r="D81" s="8" t="s">
        <v>37</v>
      </c>
      <c r="E81" s="8">
        <v>150</v>
      </c>
    </row>
    <row r="82" customFormat="1" spans="1:5">
      <c r="A82" s="7">
        <v>45555</v>
      </c>
      <c r="B82" s="8" t="s">
        <v>57</v>
      </c>
      <c r="C82" s="8">
        <v>620</v>
      </c>
      <c r="D82" s="8" t="s">
        <v>37</v>
      </c>
      <c r="E82" s="8">
        <v>150</v>
      </c>
    </row>
    <row r="83" customFormat="1" spans="1:5">
      <c r="A83" s="7">
        <v>45555</v>
      </c>
      <c r="B83" s="8" t="s">
        <v>41</v>
      </c>
      <c r="C83" s="8" t="s">
        <v>735</v>
      </c>
      <c r="D83" s="8" t="s">
        <v>37</v>
      </c>
      <c r="E83" s="8">
        <v>150</v>
      </c>
    </row>
    <row r="84" customFormat="1" spans="1:5">
      <c r="A84" s="7">
        <v>45556</v>
      </c>
      <c r="B84" s="8" t="s">
        <v>21</v>
      </c>
      <c r="C84" s="8">
        <v>429</v>
      </c>
      <c r="D84" s="8" t="s">
        <v>20</v>
      </c>
      <c r="E84" s="8">
        <v>50</v>
      </c>
    </row>
    <row r="85" customFormat="1" spans="1:5">
      <c r="A85" s="7">
        <v>45556</v>
      </c>
      <c r="B85" s="8" t="s">
        <v>164</v>
      </c>
      <c r="C85" s="8">
        <v>1639</v>
      </c>
      <c r="D85" s="8" t="s">
        <v>20</v>
      </c>
      <c r="E85" s="8">
        <v>200</v>
      </c>
    </row>
    <row r="86" customFormat="1" spans="1:5">
      <c r="A86" s="7">
        <v>45556</v>
      </c>
      <c r="B86" s="8" t="s">
        <v>736</v>
      </c>
      <c r="C86" s="8">
        <v>620</v>
      </c>
      <c r="D86" s="8" t="s">
        <v>31</v>
      </c>
      <c r="E86" s="8">
        <v>300</v>
      </c>
    </row>
    <row r="87" customFormat="1" spans="1:5">
      <c r="A87" s="7">
        <v>45556</v>
      </c>
      <c r="B87" s="8" t="s">
        <v>707</v>
      </c>
      <c r="C87" s="8" t="s">
        <v>737</v>
      </c>
      <c r="D87" s="8" t="s">
        <v>584</v>
      </c>
      <c r="E87" s="8">
        <v>150</v>
      </c>
    </row>
    <row r="88" customFormat="1" spans="1:5">
      <c r="A88" s="7">
        <v>45556</v>
      </c>
      <c r="B88" s="8" t="s">
        <v>63</v>
      </c>
      <c r="C88" s="8">
        <v>228</v>
      </c>
      <c r="D88" s="8" t="s">
        <v>8</v>
      </c>
      <c r="E88" s="8">
        <v>150</v>
      </c>
    </row>
    <row r="89" customFormat="1" spans="1:5">
      <c r="A89" s="7">
        <v>45556</v>
      </c>
      <c r="B89" s="8" t="s">
        <v>57</v>
      </c>
      <c r="C89" s="8">
        <v>1701</v>
      </c>
      <c r="D89" s="8" t="s">
        <v>37</v>
      </c>
      <c r="E89" s="8">
        <v>150</v>
      </c>
    </row>
    <row r="90" customFormat="1" spans="1:5">
      <c r="A90" s="7">
        <v>45557</v>
      </c>
      <c r="B90" s="8" t="s">
        <v>21</v>
      </c>
      <c r="C90" s="33">
        <v>445469</v>
      </c>
      <c r="D90" s="8" t="s">
        <v>20</v>
      </c>
      <c r="E90" s="8">
        <v>100</v>
      </c>
    </row>
    <row r="91" customFormat="1" spans="1:5">
      <c r="A91" s="7">
        <v>45557</v>
      </c>
      <c r="B91" s="8" t="s">
        <v>576</v>
      </c>
      <c r="C91" s="9">
        <v>11406051031141</v>
      </c>
      <c r="D91" s="8" t="s">
        <v>31</v>
      </c>
      <c r="E91" s="8">
        <v>300</v>
      </c>
    </row>
    <row r="92" customFormat="1" spans="1:5">
      <c r="A92" s="7">
        <v>45557</v>
      </c>
      <c r="B92" s="8" t="s">
        <v>738</v>
      </c>
      <c r="C92" s="8">
        <v>1224</v>
      </c>
      <c r="D92" s="8" t="s">
        <v>603</v>
      </c>
      <c r="E92" s="8">
        <v>150</v>
      </c>
    </row>
    <row r="93" customFormat="1" spans="1:5">
      <c r="A93" s="7">
        <v>45557</v>
      </c>
      <c r="B93" s="8" t="s">
        <v>123</v>
      </c>
      <c r="C93" s="8">
        <v>556</v>
      </c>
      <c r="D93" s="8" t="s">
        <v>17</v>
      </c>
      <c r="E93" s="8">
        <v>100</v>
      </c>
    </row>
    <row r="94" customFormat="1" spans="1:5">
      <c r="A94" s="7">
        <v>45557</v>
      </c>
      <c r="B94" s="8" t="s">
        <v>164</v>
      </c>
      <c r="C94" s="8" t="s">
        <v>739</v>
      </c>
      <c r="D94" s="8" t="s">
        <v>20</v>
      </c>
      <c r="E94" s="8">
        <v>200</v>
      </c>
    </row>
    <row r="95" customFormat="1" spans="1:5">
      <c r="A95" s="7">
        <v>45557</v>
      </c>
      <c r="B95" s="8" t="s">
        <v>6</v>
      </c>
      <c r="C95" s="8">
        <v>1533</v>
      </c>
      <c r="D95" s="8" t="s">
        <v>8</v>
      </c>
      <c r="E95" s="8">
        <v>150</v>
      </c>
    </row>
    <row r="96" customFormat="1" spans="1:5">
      <c r="A96" s="7">
        <v>45557</v>
      </c>
      <c r="B96" s="8" t="s">
        <v>54</v>
      </c>
      <c r="C96" s="8">
        <v>501</v>
      </c>
      <c r="D96" s="8" t="s">
        <v>33</v>
      </c>
      <c r="E96" s="8">
        <v>300</v>
      </c>
    </row>
    <row r="97" customFormat="1" spans="1:5">
      <c r="A97" s="7">
        <v>45558</v>
      </c>
      <c r="B97" s="8" t="s">
        <v>661</v>
      </c>
      <c r="C97" s="8">
        <v>328</v>
      </c>
      <c r="D97" s="8" t="s">
        <v>599</v>
      </c>
      <c r="E97" s="8">
        <v>180</v>
      </c>
    </row>
    <row r="98" customFormat="1" spans="1:5">
      <c r="A98" s="7">
        <v>45558</v>
      </c>
      <c r="B98" s="8" t="s">
        <v>41</v>
      </c>
      <c r="C98" s="8" t="s">
        <v>740</v>
      </c>
      <c r="D98" s="8" t="s">
        <v>37</v>
      </c>
      <c r="E98" s="8">
        <v>150</v>
      </c>
    </row>
    <row r="99" customFormat="1" spans="1:5">
      <c r="A99" s="7">
        <v>45558</v>
      </c>
      <c r="B99" s="8" t="s">
        <v>41</v>
      </c>
      <c r="C99" s="8" t="s">
        <v>741</v>
      </c>
      <c r="D99" s="8" t="s">
        <v>37</v>
      </c>
      <c r="E99" s="8">
        <v>150</v>
      </c>
    </row>
    <row r="100" customFormat="1" spans="1:5">
      <c r="A100" s="7">
        <v>45559</v>
      </c>
      <c r="B100" s="8" t="s">
        <v>738</v>
      </c>
      <c r="C100" s="8">
        <v>1224</v>
      </c>
      <c r="D100" s="8" t="s">
        <v>603</v>
      </c>
      <c r="E100" s="8">
        <v>150</v>
      </c>
    </row>
    <row r="101" customFormat="1" spans="1:5">
      <c r="A101" s="7">
        <v>45559</v>
      </c>
      <c r="B101" s="8" t="s">
        <v>511</v>
      </c>
      <c r="C101" s="8">
        <v>320</v>
      </c>
      <c r="D101" s="8" t="s">
        <v>35</v>
      </c>
      <c r="E101" s="8">
        <v>150</v>
      </c>
    </row>
    <row r="102" customFormat="1" spans="1:5">
      <c r="A102" s="7">
        <v>45559</v>
      </c>
      <c r="B102" s="8" t="s">
        <v>707</v>
      </c>
      <c r="C102" s="8" t="s">
        <v>742</v>
      </c>
      <c r="D102" s="8" t="s">
        <v>584</v>
      </c>
      <c r="E102" s="8">
        <v>150</v>
      </c>
    </row>
    <row r="103" customFormat="1" spans="1:5">
      <c r="A103" s="7">
        <v>45559</v>
      </c>
      <c r="B103" s="8" t="s">
        <v>743</v>
      </c>
      <c r="C103" s="8" t="s">
        <v>744</v>
      </c>
      <c r="D103" s="8" t="s">
        <v>37</v>
      </c>
      <c r="E103" s="8">
        <v>300</v>
      </c>
    </row>
    <row r="104" customFormat="1" spans="1:5">
      <c r="A104" s="7">
        <v>45559</v>
      </c>
      <c r="B104" s="8" t="s">
        <v>63</v>
      </c>
      <c r="C104" s="8">
        <v>126</v>
      </c>
      <c r="D104" s="8" t="s">
        <v>8</v>
      </c>
      <c r="E104" s="8">
        <v>150</v>
      </c>
    </row>
    <row r="105" customFormat="1" spans="1:5">
      <c r="A105" s="7">
        <v>45560</v>
      </c>
      <c r="B105" s="8" t="s">
        <v>123</v>
      </c>
      <c r="C105" s="33">
        <v>459622</v>
      </c>
      <c r="D105" s="8" t="s">
        <v>17</v>
      </c>
      <c r="E105" s="8">
        <v>100</v>
      </c>
    </row>
    <row r="106" customFormat="1" spans="1:5">
      <c r="A106" s="7">
        <v>45561</v>
      </c>
      <c r="B106" s="8" t="s">
        <v>47</v>
      </c>
      <c r="C106" s="8">
        <v>1429</v>
      </c>
      <c r="D106" s="8" t="s">
        <v>18</v>
      </c>
      <c r="E106" s="8">
        <v>150</v>
      </c>
    </row>
    <row r="107" customFormat="1" spans="1:5">
      <c r="A107" s="7">
        <v>45561</v>
      </c>
      <c r="B107" s="8" t="s">
        <v>24</v>
      </c>
      <c r="C107" s="8" t="s">
        <v>745</v>
      </c>
      <c r="D107" s="8" t="s">
        <v>26</v>
      </c>
      <c r="E107" s="8">
        <v>100</v>
      </c>
    </row>
    <row r="108" customFormat="1" spans="1:5">
      <c r="A108" s="7">
        <v>45561</v>
      </c>
      <c r="B108" s="8" t="s">
        <v>57</v>
      </c>
      <c r="C108" s="8">
        <v>2010</v>
      </c>
      <c r="D108" s="8" t="s">
        <v>37</v>
      </c>
      <c r="E108" s="8">
        <v>150</v>
      </c>
    </row>
    <row r="109" customFormat="1" spans="1:5">
      <c r="A109" s="7">
        <v>45561</v>
      </c>
      <c r="B109" s="8" t="s">
        <v>123</v>
      </c>
      <c r="C109" s="8">
        <v>425</v>
      </c>
      <c r="D109" s="8" t="s">
        <v>17</v>
      </c>
      <c r="E109" s="8">
        <v>100</v>
      </c>
    </row>
    <row r="110" customFormat="1" spans="1:5">
      <c r="A110" s="7">
        <v>45561</v>
      </c>
      <c r="B110" s="8" t="s">
        <v>193</v>
      </c>
      <c r="C110" s="8">
        <v>2229</v>
      </c>
      <c r="D110" s="8" t="s">
        <v>17</v>
      </c>
      <c r="E110" s="8">
        <v>100</v>
      </c>
    </row>
    <row r="111" customFormat="1" spans="1:5">
      <c r="A111" s="7">
        <v>45562</v>
      </c>
      <c r="B111" s="8" t="s">
        <v>30</v>
      </c>
      <c r="C111" s="8" t="s">
        <v>746</v>
      </c>
      <c r="D111" s="8" t="s">
        <v>20</v>
      </c>
      <c r="E111" s="8">
        <v>150</v>
      </c>
    </row>
    <row r="112" customFormat="1" spans="1:5">
      <c r="A112" s="7">
        <v>45562</v>
      </c>
      <c r="B112" s="8" t="s">
        <v>45</v>
      </c>
      <c r="C112" s="8" t="s">
        <v>747</v>
      </c>
      <c r="D112" s="8" t="s">
        <v>29</v>
      </c>
      <c r="E112" s="8">
        <v>300</v>
      </c>
    </row>
    <row r="113" customFormat="1" spans="1:5">
      <c r="A113" s="7">
        <v>45562</v>
      </c>
      <c r="B113" s="8" t="s">
        <v>52</v>
      </c>
      <c r="C113" s="8" t="s">
        <v>748</v>
      </c>
      <c r="D113" s="8" t="s">
        <v>8</v>
      </c>
      <c r="E113" s="8">
        <v>150</v>
      </c>
    </row>
    <row r="114" customFormat="1" spans="1:5">
      <c r="A114" s="7">
        <v>45562</v>
      </c>
      <c r="B114" s="8" t="s">
        <v>736</v>
      </c>
      <c r="C114" s="33">
        <v>607347</v>
      </c>
      <c r="D114" s="8" t="s">
        <v>31</v>
      </c>
      <c r="E114" s="8">
        <v>300</v>
      </c>
    </row>
    <row r="115" customFormat="1" spans="1:5">
      <c r="A115" s="7">
        <v>45562</v>
      </c>
      <c r="B115" s="8" t="s">
        <v>47</v>
      </c>
      <c r="C115" s="8">
        <v>1906</v>
      </c>
      <c r="D115" s="8" t="s">
        <v>18</v>
      </c>
      <c r="E115" s="8">
        <v>150</v>
      </c>
    </row>
    <row r="116" customFormat="1" spans="1:5">
      <c r="A116" s="7">
        <v>45563</v>
      </c>
      <c r="B116" s="8" t="s">
        <v>54</v>
      </c>
      <c r="C116" s="8">
        <v>601</v>
      </c>
      <c r="D116" s="8" t="s">
        <v>33</v>
      </c>
      <c r="E116" s="8">
        <v>300</v>
      </c>
    </row>
    <row r="117" customFormat="1" spans="1:5">
      <c r="A117" s="7">
        <v>45563</v>
      </c>
      <c r="B117" s="8" t="s">
        <v>707</v>
      </c>
      <c r="C117" s="8" t="s">
        <v>749</v>
      </c>
      <c r="D117" s="8" t="s">
        <v>584</v>
      </c>
      <c r="E117" s="8">
        <v>150</v>
      </c>
    </row>
    <row r="118" customFormat="1" spans="1:5">
      <c r="A118" s="7">
        <v>45564</v>
      </c>
      <c r="B118" s="8" t="s">
        <v>24</v>
      </c>
      <c r="C118" s="8" t="s">
        <v>750</v>
      </c>
      <c r="D118" s="8" t="s">
        <v>26</v>
      </c>
      <c r="E118" s="8">
        <v>100</v>
      </c>
    </row>
    <row r="119" customFormat="1" spans="1:5">
      <c r="A119" s="10">
        <v>45564</v>
      </c>
      <c r="B119" s="11" t="s">
        <v>138</v>
      </c>
      <c r="C119" s="11">
        <v>1021</v>
      </c>
      <c r="D119" s="11" t="s">
        <v>17</v>
      </c>
      <c r="E119" s="11">
        <v>100</v>
      </c>
    </row>
    <row r="120" customFormat="1" spans="1:5">
      <c r="A120" s="10">
        <v>45564</v>
      </c>
      <c r="B120" s="11" t="s">
        <v>707</v>
      </c>
      <c r="C120" s="36">
        <v>602</v>
      </c>
      <c r="D120" s="11" t="s">
        <v>584</v>
      </c>
      <c r="E120" s="11">
        <v>150</v>
      </c>
    </row>
    <row r="121" customFormat="1" spans="1:5">
      <c r="A121" s="10">
        <v>45564</v>
      </c>
      <c r="B121" s="11" t="s">
        <v>21</v>
      </c>
      <c r="C121" s="37">
        <v>747601</v>
      </c>
      <c r="D121" s="11" t="s">
        <v>20</v>
      </c>
      <c r="E121" s="11">
        <v>100</v>
      </c>
    </row>
    <row r="122" customFormat="1" spans="1:5">
      <c r="A122" s="10">
        <v>45565</v>
      </c>
      <c r="B122" s="11" t="s">
        <v>63</v>
      </c>
      <c r="C122" s="11">
        <v>309</v>
      </c>
      <c r="D122" s="11" t="s">
        <v>8</v>
      </c>
      <c r="E122" s="11">
        <v>150</v>
      </c>
    </row>
    <row r="123" customFormat="1" spans="1:5">
      <c r="A123" s="10">
        <v>45565</v>
      </c>
      <c r="B123" s="11" t="s">
        <v>90</v>
      </c>
      <c r="C123" s="11">
        <v>1208</v>
      </c>
      <c r="D123" s="11" t="s">
        <v>28</v>
      </c>
      <c r="E123" s="11">
        <v>150</v>
      </c>
    </row>
    <row r="124" customFormat="1" spans="1:5">
      <c r="A124" s="10">
        <v>45565</v>
      </c>
      <c r="B124" s="11" t="s">
        <v>386</v>
      </c>
      <c r="C124" s="11" t="s">
        <v>751</v>
      </c>
      <c r="D124" s="11" t="s">
        <v>388</v>
      </c>
      <c r="E124" s="11">
        <v>150</v>
      </c>
    </row>
    <row r="125" customFormat="1" spans="1:5">
      <c r="A125" s="10">
        <v>45565</v>
      </c>
      <c r="B125" s="11" t="s">
        <v>460</v>
      </c>
      <c r="C125" s="11">
        <v>1203</v>
      </c>
      <c r="D125" s="11" t="s">
        <v>37</v>
      </c>
      <c r="E125" s="11">
        <v>150</v>
      </c>
    </row>
    <row r="126" customFormat="1" spans="1:5">
      <c r="A126" s="10">
        <v>45565</v>
      </c>
      <c r="B126" s="11" t="s">
        <v>41</v>
      </c>
      <c r="C126" s="11">
        <v>1429</v>
      </c>
      <c r="D126" s="11" t="s">
        <v>37</v>
      </c>
      <c r="E126" s="11">
        <v>150</v>
      </c>
    </row>
    <row r="127" customFormat="1" spans="1:5">
      <c r="A127" s="10">
        <v>45565</v>
      </c>
      <c r="B127" s="11" t="s">
        <v>752</v>
      </c>
      <c r="C127" s="11">
        <v>150</v>
      </c>
      <c r="D127" s="11" t="s">
        <v>709</v>
      </c>
      <c r="E127" s="11">
        <v>150</v>
      </c>
    </row>
    <row r="128" customFormat="1" spans="1:5">
      <c r="A128" s="10">
        <v>45565</v>
      </c>
      <c r="B128" s="11" t="s">
        <v>460</v>
      </c>
      <c r="C128" s="11">
        <v>618</v>
      </c>
      <c r="D128" s="11" t="s">
        <v>37</v>
      </c>
      <c r="E128" s="11">
        <v>150</v>
      </c>
    </row>
    <row r="129" customFormat="1" spans="1:5">
      <c r="A129" s="10">
        <v>45565</v>
      </c>
      <c r="B129" s="11" t="s">
        <v>753</v>
      </c>
      <c r="C129" s="11" t="s">
        <v>754</v>
      </c>
      <c r="D129" s="11" t="s">
        <v>31</v>
      </c>
      <c r="E129" s="11">
        <v>150</v>
      </c>
    </row>
    <row r="130" customFormat="1" spans="1:5">
      <c r="A130" s="10">
        <v>45565</v>
      </c>
      <c r="B130" s="11" t="s">
        <v>576</v>
      </c>
      <c r="C130" s="11" t="s">
        <v>755</v>
      </c>
      <c r="D130" s="11" t="s">
        <v>31</v>
      </c>
      <c r="E130" s="11">
        <v>150</v>
      </c>
    </row>
    <row r="131" customFormat="1" spans="1:5">
      <c r="A131" s="10">
        <v>45565</v>
      </c>
      <c r="B131" s="11" t="s">
        <v>506</v>
      </c>
      <c r="C131" s="11" t="s">
        <v>756</v>
      </c>
      <c r="D131" s="11" t="s">
        <v>31</v>
      </c>
      <c r="E131" s="11">
        <v>150</v>
      </c>
    </row>
    <row r="132" customFormat="1" spans="1:5">
      <c r="A132" s="10">
        <v>45565</v>
      </c>
      <c r="B132" s="11" t="s">
        <v>707</v>
      </c>
      <c r="C132" s="37">
        <v>16051911</v>
      </c>
      <c r="D132" s="11" t="s">
        <v>584</v>
      </c>
      <c r="E132" s="11">
        <v>150</v>
      </c>
    </row>
    <row r="133" customFormat="1" spans="1:5">
      <c r="A133" s="10">
        <v>45565</v>
      </c>
      <c r="B133" s="11" t="s">
        <v>576</v>
      </c>
      <c r="C133" s="11" t="s">
        <v>757</v>
      </c>
      <c r="D133" s="11" t="s">
        <v>31</v>
      </c>
      <c r="E133" s="11">
        <v>50</v>
      </c>
    </row>
    <row r="134" customFormat="1" spans="1:5">
      <c r="A134" s="10">
        <v>45565</v>
      </c>
      <c r="B134" s="11" t="s">
        <v>41</v>
      </c>
      <c r="C134" s="11">
        <v>1512</v>
      </c>
      <c r="D134" s="11" t="s">
        <v>37</v>
      </c>
      <c r="E134" s="11">
        <v>150</v>
      </c>
    </row>
  </sheetData>
  <mergeCells count="2">
    <mergeCell ref="H1:K1"/>
    <mergeCell ref="H18:K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tayce</dc:creator>
  <cp:lastModifiedBy>Tayce</cp:lastModifiedBy>
  <dcterms:created xsi:type="dcterms:W3CDTF">2024-12-08T09:29:00Z</dcterms:created>
  <dcterms:modified xsi:type="dcterms:W3CDTF">2024-12-17T10:20:19Z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3CECB1D92B2F2EE8745352674C21BA4C_41</vt:lpwstr>
  </property>
  <property fmtid="{D5CDD505-2E9C-101B-9397-08002B2CF9AE}" pid="3" name="KSOProductBuildVer">
    <vt:lpwstr>2052-6.13.2.8918</vt:lpwstr>
  </property>
</Properties>
</file>